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S:\PROGEP\CDRH\Funcionarios\1. CDRH\Avaliação\3 - EPD\1- MESA VIRTUAL\INSTRUMENTOS - Novos VÁLIDOS\SITE - DOCUMENTOS PROTEGIDOS\Versões posteriores\"/>
    </mc:Choice>
  </mc:AlternateContent>
  <bookViews>
    <workbookView xWindow="0" yWindow="0" windowWidth="25125" windowHeight="12435"/>
  </bookViews>
  <sheets>
    <sheet name="E.P.D" sheetId="2" r:id="rId1"/>
  </sheets>
  <definedNames>
    <definedName name="_xlnm.Print_Area" localSheetId="0">E.P.D!$A$1:$K$101</definedName>
    <definedName name="Z_B165F8FF_A40C_4849_8DBB_B08EB963DE4A_.wvu.PrintArea" localSheetId="0" hidden="1">E.P.D!$A$2:$K$53</definedName>
  </definedNames>
  <calcPr calcId="152511"/>
  <customWorkbookViews>
    <customWorkbookView name="Nídia Maria da Silva - Modo de exibição pessoal" guid="{B165F8FF-A40C-4849-8DBB-B08EB963DE4A}" mergeInterval="0" personalView="1" maximized="1" windowWidth="1436" windowHeight="67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 s="1"/>
  <c r="F13" i="2" l="1"/>
  <c r="H14" i="2"/>
  <c r="I14" i="2" s="1"/>
  <c r="H15" i="2" s="1"/>
  <c r="G86" i="2"/>
  <c r="H86" i="2" s="1"/>
  <c r="G85" i="2"/>
  <c r="H85" i="2" s="1"/>
  <c r="G84" i="2"/>
  <c r="H84" i="2" s="1"/>
  <c r="G76" i="2"/>
  <c r="G75" i="2"/>
  <c r="G74" i="2"/>
  <c r="F14" i="2" l="1"/>
  <c r="I15" i="2"/>
  <c r="F15" i="2" s="1"/>
  <c r="C88" i="2"/>
  <c r="C90" i="2"/>
  <c r="G77" i="2"/>
  <c r="C89" i="2"/>
  <c r="E47" i="2"/>
  <c r="C91" i="2" l="1"/>
  <c r="H93" i="2" s="1"/>
  <c r="H95" i="2" s="1"/>
  <c r="G22" i="2"/>
  <c r="G34" i="2" l="1"/>
  <c r="G24" i="2"/>
  <c r="G33" i="2"/>
  <c r="G23" i="2"/>
  <c r="G32" i="2"/>
  <c r="H32" i="2" s="1"/>
  <c r="H33" i="2" l="1"/>
  <c r="C37" i="2" s="1"/>
  <c r="H34" i="2"/>
  <c r="C38" i="2" s="1"/>
  <c r="C36" i="2"/>
  <c r="G25" i="2"/>
  <c r="C39" i="2" l="1"/>
  <c r="H40" i="2" s="1"/>
  <c r="H42" i="2" s="1"/>
</calcChain>
</file>

<file path=xl/sharedStrings.xml><?xml version="1.0" encoding="utf-8"?>
<sst xmlns="http://schemas.openxmlformats.org/spreadsheetml/2006/main" count="76" uniqueCount="54">
  <si>
    <t>Número de semanas</t>
  </si>
  <si>
    <t>Carga horaria semestral</t>
  </si>
  <si>
    <t>Media semanal</t>
  </si>
  <si>
    <t>(Multiplicação do número de semanas letivas de cada semestre letivo pela média da carga horária semanal efetivamente lecionada pelo docente no respectivo semestre.)</t>
  </si>
  <si>
    <t>(Soma dos termos em verde destacados acima.)</t>
  </si>
  <si>
    <t>Total</t>
  </si>
  <si>
    <t>Numero de semanas</t>
  </si>
  <si>
    <t>Carga horária lecionada pelo docente, em horas, no período avaliativo:</t>
  </si>
  <si>
    <t>Início</t>
  </si>
  <si>
    <t>Término</t>
  </si>
  <si>
    <t>Resultado do item 1 da Atividade Ensino:</t>
  </si>
  <si>
    <t>Nome:</t>
  </si>
  <si>
    <t>SIAPE:</t>
  </si>
  <si>
    <t>Lotação:</t>
  </si>
  <si>
    <t>1ª</t>
  </si>
  <si>
    <t>2ª</t>
  </si>
  <si>
    <t>3ª</t>
  </si>
  <si>
    <t>Data do Efetivo Exercício:</t>
  </si>
  <si>
    <t>INSTRUÇÕES PARA O PREENCHIMENTO</t>
  </si>
  <si>
    <t>Ano/Semestre</t>
  </si>
  <si>
    <t>2017/1</t>
  </si>
  <si>
    <t>2017/2</t>
  </si>
  <si>
    <t>-</t>
  </si>
  <si>
    <t>EXEMPLO DE PREENCHIMENTO DA MEMÓRIA DE CÁLCULO</t>
  </si>
  <si>
    <t>inicio</t>
  </si>
  <si>
    <t>fim</t>
  </si>
  <si>
    <t>Avaliação (marque com "x"):</t>
  </si>
  <si>
    <t>(12 meses)</t>
  </si>
  <si>
    <t>(8 meses)</t>
  </si>
  <si>
    <t>Cálculo das Semanas Letivas Efetivamente Lecionadas pelo Avaliado:</t>
  </si>
  <si>
    <t>02/06/2018 a 01/06/2019</t>
  </si>
  <si>
    <t>02/06/2019 a 01/02/2020</t>
  </si>
  <si>
    <t>01/06/2017 a 01/06/2018</t>
  </si>
  <si>
    <t>Observações importantes!</t>
  </si>
  <si>
    <r>
      <t xml:space="preserve">João, docente da UFAL, entrou em efetivo exercício em 01/06/2017 e foi lotado no </t>
    </r>
    <r>
      <rPr>
        <i/>
        <sz val="11"/>
        <color theme="1"/>
        <rFont val="Arial"/>
        <family val="2"/>
      </rPr>
      <t>Campus</t>
    </r>
    <r>
      <rPr>
        <sz val="11"/>
        <color theme="1"/>
        <rFont val="Arial"/>
        <family val="2"/>
      </rPr>
      <t xml:space="preserve"> Arapiraca. Seus períodos avaliativos são, portanto:</t>
    </r>
  </si>
  <si>
    <t>Cálculo das Semanas Letivas de Acordo com o Calendário Acadêmico:</t>
  </si>
  <si>
    <r>
      <t xml:space="preserve">Concluídos os preenchimentos, João obteve </t>
    </r>
    <r>
      <rPr>
        <b/>
        <sz val="11"/>
        <rFont val="Arial"/>
        <family val="2"/>
      </rPr>
      <t>130</t>
    </r>
    <r>
      <rPr>
        <sz val="11"/>
        <rFont val="Arial"/>
        <family val="2"/>
      </rPr>
      <t xml:space="preserve"> pontos para o item 1 da atividade ensino. Ele transcreveu o resultado para o relatório de atividade, imprimiu esse formulário e anexou ao mesmo.</t>
    </r>
  </si>
  <si>
    <t>João está para entregar o relatório referente à sua 1ª avaliação. Analisando o período da 1ª avaliação e o calendário acadêmico da sua Unidade, João percebeu que ele tinha que considerar em seus cálculos dois semestres letivos: 2017/1 e 2017/2. Ele preencheu os campos do "Cálculo de Semanas Letivas de acordo com o Calendário Acadêmico" com as datas de início e término desses 2 semestres letivos, exatamente como está no calendário acadêmico. Ele, então, inutilizou os campos relacionados ao terceiro semestre, conforme observações abaixo.</t>
  </si>
  <si>
    <t>Cálculo das Semanas Letivas de acordo com o Calendário Acadêmico:</t>
  </si>
  <si>
    <t>Para o cálculo das semanas letivas efetivamente lecionadas, João percebeu que ele só podia incluir aqui o período que ele de fato lecionou, pois apesar do efetivo exercício dele ter sido em junho, ele deveria registrar nesse cálculo como data de início, a data em que ele começou a lecionar, que, no caso dele, coincidiu com a data de início do semestre letivo 2017/1, isto é, 31/07/2017. 
Da mesma forma, ele atentou para o fato de que o período da 1ª avaliação dele terminou antes de finalizar o semestre letivo 2017/2, e que, por isso, ele tinha que colocar como data de término o último dia de aula que ele lecionou dentro do período da avaliação, ou seja, a data de término do período da avaliação que, no caso dele, foi 01/06/2018.
Ele também inutilizou o campo reservado para o 3º semestre nesta tabela, conforme descrito nas observações supracitadas.</t>
  </si>
  <si>
    <r>
      <rPr>
        <b/>
        <sz val="11"/>
        <color theme="1"/>
        <rFont val="Calibri"/>
        <family val="2"/>
        <scheme val="minor"/>
      </rPr>
      <t>UNIVERSIDADE FEDERAL DE ALAGOAS</t>
    </r>
    <r>
      <rPr>
        <sz val="11"/>
        <color theme="1"/>
        <rFont val="Arial"/>
        <family val="2"/>
      </rPr>
      <t xml:space="preserve">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</si>
  <si>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>IDENTIFICAÇÃO DO/A AVALIADO/A</t>
  </si>
  <si>
    <t xml:space="preserve">CÁLCULO  DO ITEM 1 DA ATIVIDADE DE ENSINO </t>
  </si>
  <si>
    <t>Preencha com as datas de início e término do período lecionado dentro de cada semestre, levando em consideração tanto o período da avaliação de Estágio Probatório como o calendário acadêmico, no formato DD/MM/AAAA.</t>
  </si>
  <si>
    <t xml:space="preserve">OBSERVAÇÕES: </t>
  </si>
  <si>
    <t xml:space="preserve">Assinatura do/a Avaliado/a (Gov.br) </t>
  </si>
  <si>
    <t xml:space="preserve">Este formulário deverá ser salvo em PDF (após preenchimento) e assinado, via Gov.br ou Sipac, pelo/a avaliado/a. </t>
  </si>
  <si>
    <r>
      <t xml:space="preserve">É necessário considerar e registrar todo o período lecionado dentro dos semestres, inclusive períodos fracionados, a partir de uma semana, para não ter prejuízo na pontuação correspondente ao período avaliativo. 
Caso seu período avaliativo não inclua 3 semestres letivos, os espaços reservados para outros semestres </t>
    </r>
    <r>
      <rPr>
        <b/>
        <sz val="11"/>
        <color theme="1"/>
        <rFont val="Arial"/>
        <family val="2"/>
      </rPr>
      <t>não</t>
    </r>
    <r>
      <rPr>
        <sz val="11"/>
        <color theme="1"/>
        <rFont val="Arial"/>
        <family val="2"/>
      </rPr>
      <t xml:space="preserve"> devem ficar em branco, pois isso acarreta em erro nas fórmulas. Essas células deverão ser preenchidas da seguinte forma:
</t>
    </r>
    <r>
      <rPr>
        <sz val="11"/>
        <color rgb="FF0070C0"/>
        <rFont val="Arial"/>
        <family val="2"/>
      </rPr>
      <t xml:space="preserve">
Cálculo de Semanas Letivas de acordo com o Calendário Acadêmico</t>
    </r>
    <r>
      <rPr>
        <sz val="11"/>
        <color theme="1"/>
        <rFont val="Arial"/>
        <family val="2"/>
      </rPr>
      <t xml:space="preserve">: A(s) célula(s) de data de início devem ser inutilizadas usando o seguinte preenchimento: </t>
    </r>
    <r>
      <rPr>
        <b/>
        <sz val="11"/>
        <color theme="1"/>
        <rFont val="Arial"/>
        <family val="2"/>
      </rPr>
      <t>01/01/1900</t>
    </r>
    <r>
      <rPr>
        <sz val="11"/>
        <color theme="1"/>
        <rFont val="Arial"/>
        <family val="2"/>
      </rPr>
      <t xml:space="preserve">, para data de início, e </t>
    </r>
    <r>
      <rPr>
        <b/>
        <sz val="11"/>
        <color theme="1"/>
        <rFont val="Arial"/>
        <family val="2"/>
      </rPr>
      <t>01/01/1900</t>
    </r>
    <r>
      <rPr>
        <sz val="11"/>
        <color theme="1"/>
        <rFont val="Arial"/>
        <family val="2"/>
      </rPr>
      <t xml:space="preserve">, para data de término, conforme o exemplo abaixo. A célula referente ao "Ano/Semestre" deve ser preenchida com um traço </t>
    </r>
    <r>
      <rPr>
        <b/>
        <sz val="11"/>
        <color theme="1"/>
        <rFont val="Arial"/>
        <family val="2"/>
      </rPr>
      <t xml:space="preserve"> "-"</t>
    </r>
    <r>
      <rPr>
        <sz val="11"/>
        <color theme="1"/>
        <rFont val="Arial"/>
        <family val="2"/>
      </rPr>
      <t xml:space="preserve">.
</t>
    </r>
    <r>
      <rPr>
        <sz val="11"/>
        <color rgb="FF0070C0"/>
        <rFont val="Arial"/>
        <family val="2"/>
      </rPr>
      <t>Cálculo das Semanas Letivas Efetivamente Lecionadas pelo Avaliado:</t>
    </r>
    <r>
      <rPr>
        <sz val="11"/>
        <color theme="1"/>
        <rFont val="Arial"/>
        <family val="2"/>
      </rPr>
      <t xml:space="preserve"> A(s) célula(s) de data de início devem ser inutilizadas usando o seguinte preenchimento: </t>
    </r>
    <r>
      <rPr>
        <b/>
        <sz val="11"/>
        <color theme="1"/>
        <rFont val="Arial"/>
        <family val="2"/>
      </rPr>
      <t>01/01/1900</t>
    </r>
    <r>
      <rPr>
        <sz val="11"/>
        <color theme="1"/>
        <rFont val="Arial"/>
        <family val="2"/>
      </rPr>
      <t xml:space="preserve">, para data de início, e </t>
    </r>
    <r>
      <rPr>
        <b/>
        <sz val="11"/>
        <color theme="1"/>
        <rFont val="Arial"/>
        <family val="2"/>
      </rPr>
      <t>08/01/1900</t>
    </r>
    <r>
      <rPr>
        <sz val="11"/>
        <color theme="1"/>
        <rFont val="Arial"/>
        <family val="2"/>
      </rPr>
      <t xml:space="preserve">, para data de término, conforme o exemplo abaixo. A célula referente ao "Ano/Semestre" deve ser preenchida com um traço  </t>
    </r>
    <r>
      <rPr>
        <b/>
        <sz val="11"/>
        <color theme="1"/>
        <rFont val="Arial"/>
        <family val="2"/>
      </rPr>
      <t>"-"</t>
    </r>
    <r>
      <rPr>
        <sz val="11"/>
        <color theme="1"/>
        <rFont val="Arial"/>
        <family val="2"/>
      </rPr>
      <t xml:space="preserve">, e o respectivo campo de carga horária deve ser preenchido com o número </t>
    </r>
    <r>
      <rPr>
        <b/>
        <sz val="11"/>
        <color theme="1"/>
        <rFont val="Arial"/>
        <family val="2"/>
      </rPr>
      <t>0 (zero)</t>
    </r>
    <r>
      <rPr>
        <sz val="11"/>
        <color theme="1"/>
        <rFont val="Arial"/>
        <family val="2"/>
      </rPr>
      <t xml:space="preserve">. 
</t>
    </r>
    <r>
      <rPr>
        <b/>
        <sz val="11"/>
        <color theme="1"/>
        <rFont val="Arial"/>
        <family val="2"/>
      </rPr>
      <t>Esse procedimento evita erro nas fórmulas do Excel sem alterar o resultado do cálculo.</t>
    </r>
  </si>
  <si>
    <t xml:space="preserve">Período avaliativo: </t>
  </si>
  <si>
    <t>Média da carga horária semanal lecionada pelo docente no período de avaliação:</t>
  </si>
  <si>
    <t>Pontução obtida no item 1 da Atividade Ensino:</t>
  </si>
  <si>
    <t xml:space="preserve">Preencha com as datas de início e término de cada semestre, de acordo com o Calendário Acadêmico, no formato DD/MM/AAAA. </t>
  </si>
  <si>
    <r>
      <rPr>
        <b/>
        <sz val="14"/>
        <rFont val="Carlito"/>
        <family val="2"/>
      </rPr>
      <t xml:space="preserve">MEMÓRIA DE CÁLCULO DO ITEM 1 DA ATIVIDADE DE ENSINO </t>
    </r>
    <r>
      <rPr>
        <b/>
        <sz val="11"/>
        <rFont val="Carlito"/>
        <family val="2"/>
      </rPr>
      <t xml:space="preserve">
(Atividade Clássica e formal de disciplinas em sala de aula, nos cursos de graduação ou pós-graduação)
ANEXO V do Manual do Estágio Probatório Docente</t>
    </r>
  </si>
  <si>
    <r>
      <t xml:space="preserve"> 1. Preencher, preferencialmente, usando o Excel; o uso de outros programas pode ocasionar erros; 
 2. Preenchimento pelo/a avaliado/a dos campos editáveis em VERDE; 
 3. Preencher a partir da Certidão da Atividade de Ensino de Disciplinas (emitida pela Coordenação do Curso); 
 4. Registrar todos os semestres (completos e fracionados, a partir de uma semana) em que houve aulas lecionadas durante o período avaliativo. </t>
    </r>
    <r>
      <rPr>
        <b/>
        <sz val="11"/>
        <color theme="1"/>
        <rFont val="Arial"/>
        <family val="2"/>
      </rPr>
      <t xml:space="preserve">
 5. </t>
    </r>
    <r>
      <rPr>
        <b/>
        <u/>
        <sz val="11"/>
        <color theme="1"/>
        <rFont val="Arial"/>
        <family val="2"/>
      </rPr>
      <t>Em caso de compartilhamento de disciplina, registrar a carga horária efetivamente lecionada pelo/a docente. E para a carga horária lecionada com turmas juntas, considerar apenas a carga horária efetivamente lecionada pelo/a docente. Esclarecer essas informações no campo OBSERVAÇÕES.</t>
    </r>
    <r>
      <rPr>
        <sz val="11"/>
        <color theme="1"/>
        <rFont val="Arial"/>
        <family val="2"/>
      </rPr>
      <t xml:space="preserve">
 6. Após o devido preenchimento, salvar este documento no formato PDF e assinar com o Gov.br. 
 7. O resultado registrado na célula destacada em </t>
    </r>
    <r>
      <rPr>
        <b/>
        <u/>
        <sz val="11"/>
        <color theme="1"/>
        <rFont val="Arial"/>
        <family val="2"/>
      </rPr>
      <t>amarelo</t>
    </r>
    <r>
      <rPr>
        <sz val="11"/>
        <color theme="1"/>
        <rFont val="Arial"/>
        <family val="2"/>
      </rPr>
      <t xml:space="preserve"> deverá ser transcrito para o Relatório de Atividades. </t>
    </r>
    <r>
      <rPr>
        <b/>
        <sz val="11"/>
        <color theme="1"/>
        <rFont val="Arial"/>
        <family val="2"/>
      </rPr>
      <t xml:space="preserve">Incluir esta memória de cálculo (em PDF), assinada, no Relatório de Atividades.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</si>
</sst>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yy"/>
  </numFmts>
  <fonts count="2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Carlito"/>
      <family val="2"/>
    </font>
    <font>
      <sz val="9"/>
      <name val="Carlito"/>
      <family val="2"/>
    </font>
    <font>
      <sz val="11"/>
      <color theme="1"/>
      <name val="Carlito"/>
      <family val="2"/>
    </font>
    <font>
      <b/>
      <sz val="11"/>
      <name val="Carlito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name val="Carlito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E0B4"/>
        <bgColor rgb="FFD9D9D9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3" fillId="0" borderId="8" xfId="0" applyNumberFormat="1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/>
    </xf>
    <xf numFmtId="14" fontId="1" fillId="0" borderId="0" xfId="0" applyNumberFormat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14" fontId="11" fillId="0" borderId="0" xfId="0" applyNumberFormat="1" applyFont="1" applyAlignment="1" applyProtection="1">
      <alignment horizontal="left" vertical="center"/>
    </xf>
    <xf numFmtId="14" fontId="10" fillId="0" borderId="0" xfId="0" applyNumberFormat="1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165" fontId="14" fillId="6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Protection="1"/>
    <xf numFmtId="14" fontId="15" fillId="6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25" fillId="0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25" fillId="7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14" fontId="3" fillId="3" borderId="5" xfId="0" applyNumberFormat="1" applyFont="1" applyFill="1" applyBorder="1" applyAlignment="1" applyProtection="1">
      <alignment horizontal="left" vertical="center"/>
      <protection locked="0"/>
    </xf>
    <xf numFmtId="14" fontId="3" fillId="3" borderId="2" xfId="0" applyNumberFormat="1" applyFont="1" applyFill="1" applyBorder="1" applyAlignment="1" applyProtection="1">
      <alignment horizontal="left" vertical="center"/>
      <protection locked="0"/>
    </xf>
    <xf numFmtId="14" fontId="3" fillId="3" borderId="6" xfId="0" applyNumberFormat="1" applyFont="1" applyFill="1" applyBorder="1" applyAlignment="1" applyProtection="1">
      <alignment horizontal="left" vertical="center"/>
      <protection locked="0"/>
    </xf>
    <xf numFmtId="14" fontId="3" fillId="3" borderId="7" xfId="0" applyNumberFormat="1" applyFont="1" applyFill="1" applyBorder="1" applyAlignment="1" applyProtection="1">
      <alignment horizontal="left" vertical="center"/>
      <protection locked="0"/>
    </xf>
    <xf numFmtId="14" fontId="3" fillId="3" borderId="3" xfId="0" applyNumberFormat="1" applyFont="1" applyFill="1" applyBorder="1" applyAlignment="1" applyProtection="1">
      <alignment horizontal="left" vertical="center"/>
      <protection locked="0"/>
    </xf>
    <xf numFmtId="14" fontId="3" fillId="3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7" fillId="0" borderId="5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/>
    </xf>
    <xf numFmtId="0" fontId="6" fillId="3" borderId="11" xfId="0" applyFont="1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23" fillId="7" borderId="0" xfId="0" applyFont="1" applyFill="1" applyAlignment="1" applyProtection="1">
      <alignment horizontal="center" vertical="top" wrapText="1"/>
    </xf>
    <xf numFmtId="0" fontId="6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271182</xdr:colOff>
      <xdr:row>0</xdr:row>
      <xdr:rowOff>200024</xdr:rowOff>
    </xdr:from>
    <xdr:to>
      <xdr:col>3</xdr:col>
      <xdr:colOff>339478</xdr:colOff>
      <xdr:row>0</xdr:row>
      <xdr:rowOff>883583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107" y="200024"/>
          <a:ext cx="1601821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Q112"/>
  <sheetViews>
    <sheetView showGridLines="0" tabSelected="1" zoomScaleNormal="100" zoomScaleSheetLayoutView="90" workbookViewId="0">
      <selection activeCell="A45" sqref="A45"/>
    </sheetView>
  </sheetViews>
  <sheetFormatPr defaultRowHeight="14.25" x14ac:dyDescent="0.2"/>
  <cols>
    <col min="1" max="1" width="8.140625" style="2" customWidth="1"/>
    <col min="2" max="2" width="9.5703125" style="2" customWidth="1"/>
    <col min="3" max="3" width="13.42578125" style="2" customWidth="1"/>
    <col min="4" max="4" width="14.42578125" style="2" customWidth="1"/>
    <col min="5" max="5" width="13" style="2" customWidth="1"/>
    <col min="6" max="6" width="13.7109375" style="2" customWidth="1"/>
    <col min="7" max="7" width="15.140625" style="2" customWidth="1"/>
    <col min="8" max="8" width="11.5703125" style="2" customWidth="1"/>
    <col min="9" max="9" width="10.85546875" style="2" customWidth="1"/>
    <col min="10" max="11" width="12.28515625" style="2" bestFit="1" customWidth="1"/>
    <col min="12" max="12" width="19.140625" style="2" bestFit="1" customWidth="1"/>
    <col min="13" max="13" width="22.140625" style="2" bestFit="1" customWidth="1"/>
    <col min="14" max="14" width="14.5703125" style="2" bestFit="1" customWidth="1"/>
    <col min="15" max="16384" width="9.140625" style="2"/>
  </cols>
  <sheetData>
    <row r="1" spans="1:17" ht="84.75" customHeight="1" x14ac:dyDescent="0.2">
      <c r="A1" s="103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7" ht="66.75" customHeight="1" x14ac:dyDescent="0.2">
      <c r="B2" s="109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84"/>
      <c r="M2" s="84"/>
      <c r="N2" s="84"/>
      <c r="O2" s="84"/>
      <c r="P2" s="84"/>
      <c r="Q2" s="84"/>
    </row>
    <row r="3" spans="1:17" ht="12.95" customHeight="1" x14ac:dyDescent="0.2">
      <c r="B3" s="17"/>
      <c r="C3" s="18"/>
      <c r="D3" s="24"/>
      <c r="E3" s="18"/>
      <c r="F3" s="18"/>
      <c r="G3" s="18"/>
      <c r="H3" s="18"/>
      <c r="I3" s="18"/>
      <c r="J3" s="18"/>
      <c r="L3" s="84"/>
      <c r="M3" s="84"/>
      <c r="N3" s="84"/>
      <c r="O3" s="84"/>
      <c r="P3" s="84"/>
      <c r="Q3" s="84"/>
    </row>
    <row r="4" spans="1:17" ht="17.25" customHeight="1" x14ac:dyDescent="0.2">
      <c r="B4" s="110" t="s">
        <v>18</v>
      </c>
      <c r="C4" s="110"/>
      <c r="D4" s="110"/>
      <c r="E4" s="110"/>
      <c r="F4" s="110"/>
      <c r="G4" s="110"/>
      <c r="H4" s="110"/>
      <c r="I4" s="110"/>
      <c r="J4" s="110"/>
      <c r="K4" s="110"/>
      <c r="L4" s="84"/>
      <c r="M4" s="84"/>
      <c r="N4" s="84"/>
      <c r="O4" s="84"/>
      <c r="P4" s="84"/>
      <c r="Q4" s="84"/>
    </row>
    <row r="5" spans="1:17" ht="170.25" customHeight="1" x14ac:dyDescent="0.2">
      <c r="A5" s="48"/>
      <c r="B5" s="62" t="s">
        <v>53</v>
      </c>
      <c r="C5" s="62"/>
      <c r="D5" s="62"/>
      <c r="E5" s="62"/>
      <c r="F5" s="62"/>
      <c r="G5" s="62"/>
      <c r="H5" s="62"/>
      <c r="I5" s="62"/>
      <c r="J5" s="62"/>
      <c r="K5" s="62"/>
      <c r="L5" s="85"/>
      <c r="M5" s="85"/>
      <c r="N5" s="85"/>
      <c r="O5" s="85"/>
      <c r="P5" s="85"/>
      <c r="Q5" s="85"/>
    </row>
    <row r="6" spans="1:17" ht="20.25" customHeight="1" x14ac:dyDescent="0.2">
      <c r="B6" s="111" t="s">
        <v>41</v>
      </c>
      <c r="C6" s="111"/>
      <c r="D6" s="111"/>
      <c r="E6" s="111"/>
      <c r="F6" s="111"/>
      <c r="G6" s="111"/>
      <c r="H6" s="111"/>
      <c r="I6" s="111"/>
      <c r="J6" s="111"/>
      <c r="K6" s="111"/>
      <c r="L6" s="85"/>
      <c r="M6" s="85"/>
      <c r="N6" s="85"/>
      <c r="O6" s="85"/>
      <c r="P6" s="85"/>
      <c r="Q6" s="85"/>
    </row>
    <row r="7" spans="1:17" ht="12.95" customHeight="1" x14ac:dyDescent="0.2">
      <c r="B7" s="1"/>
      <c r="C7" s="1"/>
      <c r="D7" s="1"/>
      <c r="E7" s="1"/>
      <c r="F7" s="1"/>
      <c r="G7" s="1"/>
      <c r="H7" s="1"/>
      <c r="I7" s="1"/>
      <c r="J7" s="1"/>
      <c r="L7" s="85"/>
      <c r="M7" s="85"/>
      <c r="N7" s="85"/>
      <c r="O7" s="85"/>
      <c r="P7" s="85"/>
      <c r="Q7" s="85"/>
    </row>
    <row r="8" spans="1:17" ht="18" customHeight="1" x14ac:dyDescent="0.2">
      <c r="B8" s="21" t="s">
        <v>11</v>
      </c>
      <c r="C8" s="63"/>
      <c r="D8" s="64"/>
      <c r="E8" s="64"/>
      <c r="F8" s="64"/>
      <c r="G8" s="64"/>
      <c r="H8" s="64"/>
      <c r="I8" s="64"/>
      <c r="J8" s="64"/>
      <c r="K8" s="65"/>
      <c r="L8" s="85"/>
      <c r="M8" s="85"/>
      <c r="N8" s="85"/>
      <c r="O8" s="85"/>
      <c r="P8" s="85"/>
      <c r="Q8" s="85"/>
    </row>
    <row r="9" spans="1:17" ht="18" customHeight="1" x14ac:dyDescent="0.2">
      <c r="B9" s="21" t="s">
        <v>12</v>
      </c>
      <c r="C9" s="96"/>
      <c r="D9" s="96"/>
      <c r="E9" s="96"/>
      <c r="F9" s="96"/>
      <c r="G9" s="97" t="s">
        <v>17</v>
      </c>
      <c r="H9" s="66"/>
      <c r="I9" s="67"/>
      <c r="J9" s="67"/>
      <c r="K9" s="68"/>
      <c r="M9" s="60"/>
    </row>
    <row r="10" spans="1:17" ht="18" customHeight="1" x14ac:dyDescent="0.2">
      <c r="B10" s="21" t="s">
        <v>13</v>
      </c>
      <c r="C10" s="95"/>
      <c r="D10" s="95"/>
      <c r="E10" s="95"/>
      <c r="F10" s="95"/>
      <c r="G10" s="98"/>
      <c r="H10" s="69"/>
      <c r="I10" s="70"/>
      <c r="J10" s="70"/>
      <c r="K10" s="71"/>
    </row>
    <row r="11" spans="1:17" ht="12.95" customHeight="1" x14ac:dyDescent="0.2">
      <c r="F11" s="19"/>
      <c r="G11" s="19"/>
      <c r="H11" s="19"/>
      <c r="I11" s="19"/>
      <c r="J11" s="1"/>
    </row>
    <row r="12" spans="1:17" x14ac:dyDescent="0.2">
      <c r="D12" s="74" t="s">
        <v>26</v>
      </c>
      <c r="E12" s="74"/>
      <c r="F12" s="74" t="s">
        <v>48</v>
      </c>
      <c r="G12" s="74"/>
      <c r="H12" s="42" t="s">
        <v>24</v>
      </c>
      <c r="I12" s="42" t="s">
        <v>25</v>
      </c>
      <c r="J12" s="1"/>
    </row>
    <row r="13" spans="1:17" ht="15" x14ac:dyDescent="0.2">
      <c r="D13" s="20" t="s">
        <v>14</v>
      </c>
      <c r="E13" s="22"/>
      <c r="F13" s="73" t="str">
        <f>CONCATENATE(TEXT(H13,"DD/MM/AAAA")," a ",TEXT(I13,"DD/MM/AAAA"))</f>
        <v>00/01/1900 a 31/12/1900</v>
      </c>
      <c r="G13" s="73"/>
      <c r="H13" s="43">
        <f>H9</f>
        <v>0</v>
      </c>
      <c r="I13" s="43">
        <f>EDATE(H13,12)</f>
        <v>366</v>
      </c>
      <c r="J13" s="1"/>
    </row>
    <row r="14" spans="1:17" ht="15" x14ac:dyDescent="0.2">
      <c r="D14" s="5" t="s">
        <v>15</v>
      </c>
      <c r="E14" s="22"/>
      <c r="F14" s="73" t="str">
        <f t="shared" ref="F14:F15" si="0">CONCATENATE(TEXT(H14,"DD/MM/AAAA")," a ",TEXT(I14,"DD/MM/AAAA"))</f>
        <v>01/01/1901 a 31/12/1901</v>
      </c>
      <c r="G14" s="73"/>
      <c r="H14" s="44">
        <f>I13+1</f>
        <v>367</v>
      </c>
      <c r="I14" s="43">
        <f>EDATE(H14-1,12)</f>
        <v>731</v>
      </c>
      <c r="J14" s="1"/>
    </row>
    <row r="15" spans="1:17" ht="15" x14ac:dyDescent="0.25">
      <c r="D15" s="5" t="s">
        <v>16</v>
      </c>
      <c r="E15" s="23"/>
      <c r="F15" s="73" t="str">
        <f t="shared" si="0"/>
        <v>01/01/1902 a 31/08/1902</v>
      </c>
      <c r="G15" s="73"/>
      <c r="H15" s="44">
        <f>I14+1</f>
        <v>732</v>
      </c>
      <c r="I15" s="43">
        <f>EDATE(H15-1,8)</f>
        <v>974</v>
      </c>
      <c r="J15" s="1"/>
    </row>
    <row r="16" spans="1:17" ht="12.95" customHeight="1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3" ht="17.25" customHeight="1" x14ac:dyDescent="0.2">
      <c r="B17" s="111" t="s">
        <v>42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3"/>
    </row>
    <row r="18" spans="2:13" ht="17.25" customHeight="1" x14ac:dyDescent="0.2">
      <c r="B18" s="112" t="s">
        <v>35</v>
      </c>
      <c r="C18" s="112"/>
      <c r="D18" s="112"/>
      <c r="E18" s="112"/>
      <c r="F18" s="112"/>
      <c r="G18" s="112"/>
      <c r="H18" s="112"/>
      <c r="I18" s="112"/>
      <c r="J18" s="112"/>
      <c r="K18" s="3"/>
      <c r="L18" s="3"/>
    </row>
    <row r="19" spans="2:13" ht="18" customHeight="1" x14ac:dyDescent="0.2">
      <c r="B19" s="108" t="s">
        <v>51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3"/>
      <c r="M19" s="60"/>
    </row>
    <row r="20" spans="2:13" ht="7.5" customHeight="1" x14ac:dyDescent="0.2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3"/>
    </row>
    <row r="21" spans="2:13" ht="27.75" customHeight="1" x14ac:dyDescent="0.2">
      <c r="B21" s="1"/>
      <c r="C21" s="26"/>
      <c r="D21" s="25" t="s">
        <v>19</v>
      </c>
      <c r="E21" s="5" t="s">
        <v>8</v>
      </c>
      <c r="F21" s="5" t="s">
        <v>9</v>
      </c>
      <c r="G21" s="6" t="s">
        <v>0</v>
      </c>
      <c r="H21" s="1"/>
      <c r="I21" s="4"/>
      <c r="J21" s="4"/>
      <c r="K21" s="3"/>
      <c r="L21" s="3"/>
    </row>
    <row r="22" spans="2:13" ht="15" x14ac:dyDescent="0.2">
      <c r="B22" s="1"/>
      <c r="C22" s="27"/>
      <c r="D22" s="49"/>
      <c r="E22" s="52"/>
      <c r="F22" s="52"/>
      <c r="G22" s="7">
        <f>ROUNDUP((F22-E22)/7,1)</f>
        <v>0</v>
      </c>
      <c r="H22" s="1"/>
      <c r="I22" s="4"/>
      <c r="J22" s="4"/>
      <c r="K22" s="3"/>
      <c r="L22" s="3"/>
    </row>
    <row r="23" spans="2:13" ht="15" x14ac:dyDescent="0.2">
      <c r="B23" s="1"/>
      <c r="C23" s="4"/>
      <c r="D23" s="50"/>
      <c r="E23" s="52"/>
      <c r="F23" s="52"/>
      <c r="G23" s="7">
        <f t="shared" ref="G23:G24" si="1">ROUNDUP((F23-E23)/7,1)</f>
        <v>0</v>
      </c>
      <c r="H23" s="4"/>
      <c r="I23" s="8"/>
      <c r="J23" s="8"/>
      <c r="K23" s="9"/>
      <c r="L23" s="9"/>
    </row>
    <row r="24" spans="2:13" ht="15" x14ac:dyDescent="0.2">
      <c r="B24" s="1"/>
      <c r="C24" s="4"/>
      <c r="D24" s="50"/>
      <c r="E24" s="52"/>
      <c r="F24" s="52"/>
      <c r="G24" s="7">
        <f t="shared" si="1"/>
        <v>0</v>
      </c>
      <c r="H24" s="4"/>
      <c r="I24" s="10"/>
      <c r="J24" s="10"/>
      <c r="K24" s="11"/>
      <c r="L24" s="11"/>
    </row>
    <row r="25" spans="2:13" x14ac:dyDescent="0.2">
      <c r="B25" s="1"/>
      <c r="C25" s="1"/>
      <c r="D25" s="1"/>
      <c r="E25" s="4"/>
      <c r="F25" s="12" t="s">
        <v>5</v>
      </c>
      <c r="G25" s="7">
        <f>SUM(G22:G24)</f>
        <v>0</v>
      </c>
      <c r="H25" s="4"/>
      <c r="I25" s="10"/>
      <c r="J25" s="10"/>
      <c r="K25" s="11"/>
      <c r="L25" s="11"/>
    </row>
    <row r="26" spans="2:13" ht="12.95" customHeight="1" x14ac:dyDescent="0.2">
      <c r="B26" s="1"/>
      <c r="C26" s="1"/>
      <c r="D26" s="1"/>
      <c r="E26" s="1"/>
      <c r="F26" s="1"/>
      <c r="G26" s="4"/>
      <c r="H26" s="4"/>
      <c r="I26" s="10"/>
      <c r="J26" s="10"/>
      <c r="K26" s="11"/>
      <c r="L26" s="11"/>
    </row>
    <row r="27" spans="2:13" ht="18" customHeight="1" x14ac:dyDescent="0.2">
      <c r="B27" s="101" t="s">
        <v>29</v>
      </c>
      <c r="C27" s="101"/>
      <c r="D27" s="101"/>
      <c r="E27" s="101"/>
      <c r="F27" s="101"/>
      <c r="G27" s="101"/>
      <c r="H27" s="101"/>
      <c r="I27" s="101"/>
      <c r="J27" s="101"/>
      <c r="K27" s="11"/>
      <c r="L27" s="11"/>
    </row>
    <row r="28" spans="2:13" ht="14.25" customHeight="1" x14ac:dyDescent="0.2">
      <c r="B28" s="82" t="s">
        <v>43</v>
      </c>
      <c r="C28" s="82"/>
      <c r="D28" s="82"/>
      <c r="E28" s="82"/>
      <c r="F28" s="82"/>
      <c r="G28" s="82"/>
      <c r="H28" s="82"/>
      <c r="I28" s="82"/>
      <c r="J28" s="82"/>
      <c r="K28" s="82"/>
      <c r="L28" s="11"/>
    </row>
    <row r="29" spans="2:13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11"/>
    </row>
    <row r="30" spans="2:13" ht="12.95" customHeight="1" x14ac:dyDescent="0.2">
      <c r="B30" s="1"/>
      <c r="C30" s="1"/>
      <c r="D30" s="1"/>
      <c r="E30" s="1"/>
      <c r="F30" s="1"/>
      <c r="G30" s="1"/>
      <c r="H30" s="1"/>
      <c r="I30" s="1"/>
      <c r="J30" s="10"/>
      <c r="K30" s="11"/>
      <c r="L30" s="11"/>
    </row>
    <row r="31" spans="2:13" ht="29.25" customHeight="1" x14ac:dyDescent="0.2">
      <c r="B31" s="1"/>
      <c r="C31" s="25" t="s">
        <v>19</v>
      </c>
      <c r="D31" s="5" t="s">
        <v>8</v>
      </c>
      <c r="E31" s="5" t="s">
        <v>9</v>
      </c>
      <c r="F31" s="54" t="s">
        <v>1</v>
      </c>
      <c r="G31" s="6" t="s">
        <v>6</v>
      </c>
      <c r="H31" s="6" t="s">
        <v>2</v>
      </c>
      <c r="J31" s="1"/>
    </row>
    <row r="32" spans="2:13" ht="15" x14ac:dyDescent="0.2">
      <c r="B32" s="1"/>
      <c r="C32" s="49"/>
      <c r="D32" s="52"/>
      <c r="E32" s="52"/>
      <c r="F32" s="50"/>
      <c r="G32" s="7">
        <f>ROUNDUP((E32-D32)/7,1)</f>
        <v>0</v>
      </c>
      <c r="H32" s="13" t="e">
        <f>ROUNDUP((F32*G32/(G22+0.001))/G32,1)</f>
        <v>#DIV/0!</v>
      </c>
      <c r="I32" s="51"/>
      <c r="J32" s="1"/>
    </row>
    <row r="33" spans="1:14" ht="15" customHeight="1" x14ac:dyDescent="0.2">
      <c r="B33" s="1"/>
      <c r="C33" s="50"/>
      <c r="D33" s="52"/>
      <c r="E33" s="52"/>
      <c r="F33" s="50"/>
      <c r="G33" s="7">
        <f>ROUNDUP((E33-D33)/7,1)</f>
        <v>0</v>
      </c>
      <c r="H33" s="13" t="e">
        <f>ROUNDUP((F33*G33/(G23+0.001))/G33,1)</f>
        <v>#DIV/0!</v>
      </c>
      <c r="J33" s="1"/>
    </row>
    <row r="34" spans="1:14" ht="15" x14ac:dyDescent="0.2">
      <c r="B34" s="1"/>
      <c r="C34" s="50"/>
      <c r="D34" s="52"/>
      <c r="E34" s="52"/>
      <c r="F34" s="50"/>
      <c r="G34" s="7">
        <f>ROUNDUP((E34-D34)/7,1)</f>
        <v>0</v>
      </c>
      <c r="H34" s="13" t="e">
        <f>ROUNDUP((F34*G34/(G24+0.001))/G34,1)</f>
        <v>#DIV/0!</v>
      </c>
      <c r="J34" s="1"/>
    </row>
    <row r="35" spans="1:14" ht="12.95" customHeight="1" x14ac:dyDescent="0.2">
      <c r="B35" s="1"/>
      <c r="C35" s="28"/>
      <c r="D35" s="28"/>
      <c r="E35" s="28"/>
      <c r="F35" s="29"/>
      <c r="G35" s="30"/>
      <c r="H35" s="29"/>
      <c r="I35" s="30"/>
      <c r="J35" s="1"/>
    </row>
    <row r="36" spans="1:14" ht="31.5" hidden="1" customHeight="1" x14ac:dyDescent="0.2">
      <c r="B36" s="1"/>
      <c r="C36" s="53" t="e">
        <f>(G22*H32)</f>
        <v>#DIV/0!</v>
      </c>
      <c r="D36" s="53"/>
      <c r="E36" s="102" t="s">
        <v>3</v>
      </c>
      <c r="F36" s="102"/>
      <c r="G36" s="102"/>
      <c r="H36" s="102"/>
      <c r="I36" s="102"/>
      <c r="J36" s="1"/>
    </row>
    <row r="37" spans="1:14" ht="24.75" hidden="1" customHeight="1" x14ac:dyDescent="0.2">
      <c r="B37" s="1"/>
      <c r="C37" s="53" t="e">
        <f>(G23*H33)</f>
        <v>#DIV/0!</v>
      </c>
      <c r="D37" s="53"/>
      <c r="E37" s="102"/>
      <c r="F37" s="102"/>
      <c r="G37" s="102"/>
      <c r="H37" s="102"/>
      <c r="I37" s="102"/>
      <c r="J37" s="14"/>
      <c r="K37" s="14"/>
      <c r="L37" s="14"/>
      <c r="M37" s="14"/>
      <c r="N37" s="14"/>
    </row>
    <row r="38" spans="1:14" ht="17.25" hidden="1" customHeight="1" x14ac:dyDescent="0.2">
      <c r="B38" s="1"/>
      <c r="C38" s="53" t="e">
        <f>(G24*H34)</f>
        <v>#DIV/0!</v>
      </c>
      <c r="D38" s="53"/>
      <c r="E38" s="102"/>
      <c r="F38" s="102"/>
      <c r="G38" s="102"/>
      <c r="H38" s="102"/>
      <c r="I38" s="102"/>
      <c r="J38" s="1"/>
    </row>
    <row r="39" spans="1:14" ht="15.75" hidden="1" customHeight="1" x14ac:dyDescent="0.2">
      <c r="B39" s="1"/>
      <c r="C39" s="53" t="e">
        <f>SUM(C36:C38)</f>
        <v>#DIV/0!</v>
      </c>
      <c r="D39" s="53"/>
      <c r="E39" s="53" t="s">
        <v>4</v>
      </c>
      <c r="F39" s="53"/>
      <c r="G39" s="53"/>
      <c r="H39" s="53"/>
      <c r="I39" s="53"/>
      <c r="J39" s="1"/>
    </row>
    <row r="40" spans="1:14" x14ac:dyDescent="0.2">
      <c r="B40" s="76" t="s">
        <v>49</v>
      </c>
      <c r="C40" s="76"/>
      <c r="D40" s="76"/>
      <c r="E40" s="76"/>
      <c r="F40" s="76"/>
      <c r="G40" s="76"/>
      <c r="H40" s="59" t="e">
        <f>ROUND(C39/G25,0)</f>
        <v>#DIV/0!</v>
      </c>
      <c r="I40" s="1"/>
      <c r="J40" s="1"/>
      <c r="M40" s="60"/>
    </row>
    <row r="41" spans="1:14" ht="12.95" customHeight="1" x14ac:dyDescent="0.2">
      <c r="B41" s="1"/>
      <c r="C41" s="1"/>
      <c r="D41" s="1"/>
      <c r="E41" s="1"/>
      <c r="F41" s="1"/>
      <c r="G41" s="1"/>
      <c r="H41" s="33"/>
      <c r="I41" s="1"/>
      <c r="J41" s="1"/>
    </row>
    <row r="42" spans="1:14" ht="15" x14ac:dyDescent="0.2">
      <c r="B42" s="77" t="s">
        <v>50</v>
      </c>
      <c r="C42" s="77"/>
      <c r="D42" s="77"/>
      <c r="E42" s="77"/>
      <c r="F42" s="77"/>
      <c r="G42" s="77"/>
      <c r="H42" s="36" t="e">
        <f>H40*10</f>
        <v>#DIV/0!</v>
      </c>
      <c r="I42" s="1"/>
      <c r="J42" s="1"/>
    </row>
    <row r="43" spans="1:14" ht="12.95" customHeight="1" x14ac:dyDescent="0.2"/>
    <row r="44" spans="1:14" ht="15" x14ac:dyDescent="0.25">
      <c r="A44" s="55"/>
      <c r="B44" s="91" t="s">
        <v>44</v>
      </c>
      <c r="C44" s="92"/>
      <c r="D44" s="92"/>
      <c r="E44" s="92"/>
      <c r="F44" s="92"/>
      <c r="G44" s="92"/>
      <c r="H44" s="92"/>
      <c r="I44" s="92"/>
      <c r="J44" s="92"/>
      <c r="K44" s="93"/>
    </row>
    <row r="45" spans="1:14" ht="79.5" customHeight="1" x14ac:dyDescent="0.2">
      <c r="A45" s="56"/>
      <c r="B45" s="105"/>
      <c r="C45" s="106"/>
      <c r="D45" s="106"/>
      <c r="E45" s="106"/>
      <c r="F45" s="106"/>
      <c r="G45" s="106"/>
      <c r="H45" s="106"/>
      <c r="I45" s="106"/>
      <c r="J45" s="106"/>
      <c r="K45" s="107"/>
    </row>
    <row r="47" spans="1:14" ht="13.5" customHeight="1" x14ac:dyDescent="0.2">
      <c r="E47" s="99">
        <f ca="1">TODAY()</f>
        <v>45246</v>
      </c>
      <c r="F47" s="99"/>
      <c r="G47" s="99"/>
    </row>
    <row r="48" spans="1:14" ht="48.75" customHeight="1" x14ac:dyDescent="0.2">
      <c r="C48" s="15"/>
      <c r="D48" s="15"/>
      <c r="E48" s="100"/>
      <c r="F48" s="100"/>
      <c r="G48" s="100"/>
      <c r="H48" s="15"/>
    </row>
    <row r="49" spans="1:13" ht="15" customHeight="1" x14ac:dyDescent="0.2">
      <c r="E49" s="94" t="s">
        <v>45</v>
      </c>
      <c r="F49" s="94"/>
      <c r="G49" s="94"/>
      <c r="H49" s="16"/>
    </row>
    <row r="50" spans="1:13" ht="15" customHeight="1" x14ac:dyDescent="0.2">
      <c r="E50" s="57"/>
      <c r="F50" s="57"/>
      <c r="G50" s="57"/>
      <c r="H50" s="16"/>
    </row>
    <row r="51" spans="1:13" ht="17.25" customHeight="1" x14ac:dyDescent="0.2">
      <c r="A51" s="58"/>
      <c r="B51" s="61" t="s">
        <v>46</v>
      </c>
      <c r="C51" s="61"/>
      <c r="D51" s="61"/>
      <c r="E51" s="61"/>
      <c r="F51" s="61"/>
      <c r="G51" s="61"/>
      <c r="H51" s="61"/>
      <c r="I51" s="61"/>
      <c r="J51" s="61"/>
      <c r="K51" s="61"/>
      <c r="M51" s="60"/>
    </row>
    <row r="56" spans="1:13" ht="14.25" customHeight="1" x14ac:dyDescent="0.2">
      <c r="B56" s="78" t="s">
        <v>23</v>
      </c>
      <c r="C56" s="78"/>
      <c r="D56" s="78"/>
      <c r="E56" s="78"/>
      <c r="F56" s="78"/>
      <c r="G56" s="78"/>
      <c r="H56" s="78"/>
      <c r="I56" s="78"/>
      <c r="J56" s="78"/>
    </row>
    <row r="57" spans="1:13" ht="14.25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</row>
    <row r="58" spans="1:13" ht="14.25" customHeight="1" x14ac:dyDescent="0.2">
      <c r="B58" s="80" t="s">
        <v>34</v>
      </c>
      <c r="C58" s="80"/>
      <c r="D58" s="80"/>
      <c r="E58" s="80"/>
      <c r="F58" s="80"/>
      <c r="G58" s="80"/>
      <c r="H58" s="80"/>
      <c r="I58" s="80"/>
      <c r="J58" s="80"/>
    </row>
    <row r="59" spans="1:13" ht="14.25" customHeight="1" x14ac:dyDescent="0.2">
      <c r="B59" s="80"/>
      <c r="C59" s="80"/>
      <c r="D59" s="80"/>
      <c r="E59" s="80"/>
      <c r="F59" s="80"/>
      <c r="G59" s="80"/>
      <c r="H59" s="80"/>
      <c r="I59" s="80"/>
      <c r="J59" s="80"/>
    </row>
    <row r="60" spans="1:13" ht="14.25" customHeight="1" x14ac:dyDescent="0.2">
      <c r="B60" s="45"/>
      <c r="C60" s="45"/>
      <c r="D60" s="46" t="s">
        <v>14</v>
      </c>
      <c r="E60" s="81" t="s">
        <v>32</v>
      </c>
      <c r="F60" s="81"/>
      <c r="G60" s="47" t="s">
        <v>27</v>
      </c>
      <c r="H60" s="45"/>
      <c r="I60" s="45"/>
      <c r="J60" s="45"/>
    </row>
    <row r="61" spans="1:13" ht="14.25" customHeight="1" x14ac:dyDescent="0.2">
      <c r="B61" s="45"/>
      <c r="C61" s="45"/>
      <c r="D61" s="46" t="s">
        <v>15</v>
      </c>
      <c r="E61" s="81" t="s">
        <v>30</v>
      </c>
      <c r="F61" s="81"/>
      <c r="G61" s="47" t="s">
        <v>27</v>
      </c>
      <c r="H61" s="45"/>
      <c r="I61" s="45"/>
      <c r="J61" s="45"/>
    </row>
    <row r="62" spans="1:13" ht="18" customHeight="1" x14ac:dyDescent="0.2">
      <c r="B62" s="45"/>
      <c r="C62" s="45"/>
      <c r="D62" s="46" t="s">
        <v>16</v>
      </c>
      <c r="E62" s="81" t="s">
        <v>31</v>
      </c>
      <c r="F62" s="81"/>
      <c r="G62" s="47" t="s">
        <v>28</v>
      </c>
      <c r="H62" s="45"/>
      <c r="I62" s="45"/>
      <c r="J62" s="45"/>
    </row>
    <row r="63" spans="1:13" ht="48" customHeight="1" x14ac:dyDescent="0.2">
      <c r="B63" s="80" t="s">
        <v>37</v>
      </c>
      <c r="C63" s="80"/>
      <c r="D63" s="80"/>
      <c r="E63" s="80"/>
      <c r="F63" s="80"/>
      <c r="G63" s="80"/>
      <c r="H63" s="80"/>
      <c r="I63" s="80"/>
      <c r="J63" s="80"/>
    </row>
    <row r="64" spans="1:13" ht="53.25" customHeight="1" x14ac:dyDescent="0.2">
      <c r="B64" s="80"/>
      <c r="C64" s="80"/>
      <c r="D64" s="80"/>
      <c r="E64" s="80"/>
      <c r="F64" s="80"/>
      <c r="G64" s="80"/>
      <c r="H64" s="80"/>
      <c r="I64" s="80"/>
      <c r="J64" s="80"/>
    </row>
    <row r="65" spans="2:10" ht="28.5" customHeight="1" x14ac:dyDescent="0.2">
      <c r="B65" s="88" t="s">
        <v>33</v>
      </c>
      <c r="C65" s="89"/>
      <c r="D65" s="89"/>
      <c r="E65" s="89"/>
      <c r="F65" s="89"/>
      <c r="G65" s="89"/>
      <c r="H65" s="89"/>
      <c r="I65" s="89"/>
      <c r="J65" s="90"/>
    </row>
    <row r="66" spans="2:10" ht="53.25" customHeight="1" x14ac:dyDescent="0.2">
      <c r="B66" s="86" t="s">
        <v>47</v>
      </c>
      <c r="C66" s="86"/>
      <c r="D66" s="86"/>
      <c r="E66" s="86"/>
      <c r="F66" s="86"/>
      <c r="G66" s="86"/>
      <c r="H66" s="86"/>
      <c r="I66" s="86"/>
      <c r="J66" s="86"/>
    </row>
    <row r="67" spans="2:10" ht="53.25" customHeight="1" x14ac:dyDescent="0.2">
      <c r="B67" s="87"/>
      <c r="C67" s="87"/>
      <c r="D67" s="87"/>
      <c r="E67" s="87"/>
      <c r="F67" s="87"/>
      <c r="G67" s="87"/>
      <c r="H67" s="87"/>
      <c r="I67" s="87"/>
      <c r="J67" s="87"/>
    </row>
    <row r="68" spans="2:10" ht="53.25" customHeight="1" x14ac:dyDescent="0.2">
      <c r="B68" s="87"/>
      <c r="C68" s="87"/>
      <c r="D68" s="87"/>
      <c r="E68" s="87"/>
      <c r="F68" s="87"/>
      <c r="G68" s="87"/>
      <c r="H68" s="87"/>
      <c r="I68" s="87"/>
      <c r="J68" s="87"/>
    </row>
    <row r="69" spans="2:10" ht="39.75" customHeight="1" x14ac:dyDescent="0.2">
      <c r="B69" s="87"/>
      <c r="C69" s="87"/>
      <c r="D69" s="87"/>
      <c r="E69" s="87"/>
      <c r="F69" s="87"/>
      <c r="G69" s="87"/>
      <c r="H69" s="87"/>
      <c r="I69" s="87"/>
      <c r="J69" s="87"/>
    </row>
    <row r="70" spans="2:10" ht="19.5" customHeight="1" x14ac:dyDescent="0.2">
      <c r="B70" s="79" t="s">
        <v>38</v>
      </c>
      <c r="C70" s="79"/>
      <c r="D70" s="79"/>
      <c r="E70" s="79"/>
      <c r="F70" s="79"/>
      <c r="G70" s="79"/>
      <c r="H70" s="79"/>
      <c r="I70" s="79"/>
      <c r="J70" s="79"/>
    </row>
    <row r="71" spans="2:10" ht="15" customHeight="1" x14ac:dyDescent="0.2">
      <c r="B71" s="79"/>
      <c r="C71" s="79"/>
      <c r="D71" s="79"/>
      <c r="E71" s="79"/>
      <c r="F71" s="79"/>
      <c r="G71" s="79"/>
      <c r="H71" s="79"/>
      <c r="I71" s="79"/>
      <c r="J71" s="79"/>
    </row>
    <row r="72" spans="2:10" x14ac:dyDescent="0.2">
      <c r="B72" s="1"/>
      <c r="C72" s="1"/>
      <c r="D72" s="1"/>
      <c r="E72" s="1"/>
      <c r="F72" s="1"/>
      <c r="G72" s="1"/>
      <c r="H72" s="1"/>
      <c r="I72" s="4"/>
      <c r="J72" s="4"/>
    </row>
    <row r="73" spans="2:10" ht="25.5" x14ac:dyDescent="0.2">
      <c r="B73" s="1"/>
      <c r="C73" s="26"/>
      <c r="D73" s="25" t="s">
        <v>19</v>
      </c>
      <c r="E73" s="5" t="s">
        <v>8</v>
      </c>
      <c r="F73" s="5" t="s">
        <v>9</v>
      </c>
      <c r="G73" s="6" t="s">
        <v>0</v>
      </c>
      <c r="H73" s="1"/>
      <c r="I73" s="4"/>
      <c r="J73" s="4"/>
    </row>
    <row r="74" spans="2:10" ht="15" x14ac:dyDescent="0.2">
      <c r="B74" s="1"/>
      <c r="C74" s="27"/>
      <c r="D74" s="37" t="s">
        <v>20</v>
      </c>
      <c r="E74" s="38">
        <v>42947</v>
      </c>
      <c r="F74" s="38">
        <v>43089</v>
      </c>
      <c r="G74" s="7">
        <f>ROUNDUP((F74-E74)/7,1)</f>
        <v>20.3</v>
      </c>
      <c r="H74" s="1"/>
      <c r="I74" s="4"/>
      <c r="J74" s="4"/>
    </row>
    <row r="75" spans="2:10" ht="14.25" customHeight="1" x14ac:dyDescent="0.2">
      <c r="B75" s="1"/>
      <c r="C75" s="4"/>
      <c r="D75" s="39" t="s">
        <v>21</v>
      </c>
      <c r="E75" s="38">
        <v>43122</v>
      </c>
      <c r="F75" s="38">
        <v>43275</v>
      </c>
      <c r="G75" s="7">
        <f t="shared" ref="G75:G76" si="2">ROUNDUP((F75-E75)/7,1)</f>
        <v>21.900000000000002</v>
      </c>
      <c r="H75" s="4"/>
      <c r="I75" s="8"/>
      <c r="J75" s="8"/>
    </row>
    <row r="76" spans="2:10" ht="14.25" customHeight="1" x14ac:dyDescent="0.2">
      <c r="B76" s="1"/>
      <c r="C76" s="4"/>
      <c r="D76" s="39" t="s">
        <v>22</v>
      </c>
      <c r="E76" s="40">
        <v>1</v>
      </c>
      <c r="F76" s="40">
        <v>1</v>
      </c>
      <c r="G76" s="7">
        <f t="shared" si="2"/>
        <v>0</v>
      </c>
      <c r="H76" s="4"/>
      <c r="I76" s="10"/>
      <c r="J76" s="10"/>
    </row>
    <row r="77" spans="2:10" x14ac:dyDescent="0.2">
      <c r="B77" s="1"/>
      <c r="C77" s="1"/>
      <c r="D77" s="1"/>
      <c r="E77" s="4"/>
      <c r="F77" s="12" t="s">
        <v>5</v>
      </c>
      <c r="G77" s="7">
        <f>SUM(G74:G76)</f>
        <v>42.2</v>
      </c>
      <c r="H77" s="4"/>
      <c r="I77" s="10"/>
      <c r="J77" s="10"/>
    </row>
    <row r="78" spans="2:10" x14ac:dyDescent="0.2">
      <c r="B78" s="1"/>
      <c r="C78" s="1"/>
      <c r="D78" s="1"/>
      <c r="E78" s="1"/>
      <c r="F78" s="1"/>
      <c r="G78" s="4"/>
      <c r="H78" s="4"/>
      <c r="I78" s="10"/>
      <c r="J78" s="10"/>
    </row>
    <row r="79" spans="2:10" ht="38.25" customHeight="1" x14ac:dyDescent="0.2">
      <c r="B79" s="83" t="s">
        <v>29</v>
      </c>
      <c r="C79" s="83"/>
      <c r="D79" s="83"/>
      <c r="E79" s="83"/>
      <c r="F79" s="83"/>
      <c r="G79" s="83"/>
      <c r="H79" s="83"/>
      <c r="I79" s="83"/>
      <c r="J79" s="83"/>
    </row>
    <row r="80" spans="2:10" ht="79.5" customHeight="1" x14ac:dyDescent="0.2">
      <c r="B80" s="82" t="s">
        <v>39</v>
      </c>
      <c r="C80" s="79"/>
      <c r="D80" s="79"/>
      <c r="E80" s="79"/>
      <c r="F80" s="79"/>
      <c r="G80" s="79"/>
      <c r="H80" s="79"/>
      <c r="I80" s="79"/>
      <c r="J80" s="79"/>
    </row>
    <row r="81" spans="2:10" ht="84" customHeight="1" x14ac:dyDescent="0.2">
      <c r="B81" s="79"/>
      <c r="C81" s="79"/>
      <c r="D81" s="79"/>
      <c r="E81" s="79"/>
      <c r="F81" s="79"/>
      <c r="G81" s="79"/>
      <c r="H81" s="79"/>
      <c r="I81" s="79"/>
      <c r="J81" s="79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0"/>
    </row>
    <row r="83" spans="2:10" ht="42.75" x14ac:dyDescent="0.2">
      <c r="B83" s="1"/>
      <c r="C83" s="25" t="s">
        <v>19</v>
      </c>
      <c r="D83" s="5" t="s">
        <v>8</v>
      </c>
      <c r="E83" s="5" t="s">
        <v>9</v>
      </c>
      <c r="F83" s="34" t="s">
        <v>1</v>
      </c>
      <c r="G83" s="6" t="s">
        <v>6</v>
      </c>
      <c r="H83" s="6" t="s">
        <v>2</v>
      </c>
      <c r="J83" s="1"/>
    </row>
    <row r="84" spans="2:10" ht="15" x14ac:dyDescent="0.2">
      <c r="B84" s="1"/>
      <c r="C84" s="37" t="s">
        <v>20</v>
      </c>
      <c r="D84" s="38">
        <v>42947</v>
      </c>
      <c r="E84" s="38">
        <v>43089</v>
      </c>
      <c r="F84" s="39">
        <v>230</v>
      </c>
      <c r="G84" s="7">
        <f>ROUNDUP((E84-D84)/7,1)</f>
        <v>20.3</v>
      </c>
      <c r="H84" s="13">
        <f>ROUNDUP(F84/G84,1)</f>
        <v>11.4</v>
      </c>
      <c r="J84" s="1"/>
    </row>
    <row r="85" spans="2:10" ht="15" x14ac:dyDescent="0.2">
      <c r="B85" s="1"/>
      <c r="C85" s="39" t="s">
        <v>21</v>
      </c>
      <c r="D85" s="38">
        <v>43122</v>
      </c>
      <c r="E85" s="38">
        <v>43252</v>
      </c>
      <c r="F85" s="39">
        <v>260</v>
      </c>
      <c r="G85" s="7">
        <f>ROUNDUP((E85-D85)/7,1)</f>
        <v>18.600000000000001</v>
      </c>
      <c r="H85" s="13">
        <f>ROUNDUP(F85/G85,1)</f>
        <v>14</v>
      </c>
      <c r="J85" s="1"/>
    </row>
    <row r="86" spans="2:10" ht="15" x14ac:dyDescent="0.2">
      <c r="B86" s="1"/>
      <c r="C86" s="39" t="s">
        <v>22</v>
      </c>
      <c r="D86" s="40">
        <v>1</v>
      </c>
      <c r="E86" s="40">
        <v>8</v>
      </c>
      <c r="F86" s="39">
        <v>0</v>
      </c>
      <c r="G86" s="7">
        <f>ROUNDUP((E86-D86)/7,1)</f>
        <v>1</v>
      </c>
      <c r="H86" s="13">
        <f>ROUNDUP(F86/G86,1)</f>
        <v>0</v>
      </c>
      <c r="J86" s="1"/>
    </row>
    <row r="87" spans="2:10" x14ac:dyDescent="0.2">
      <c r="B87" s="1"/>
      <c r="C87" s="28"/>
      <c r="D87" s="28"/>
      <c r="E87" s="28"/>
      <c r="F87" s="29"/>
      <c r="G87" s="30"/>
      <c r="H87" s="29"/>
      <c r="I87" s="30"/>
      <c r="J87" s="1"/>
    </row>
    <row r="88" spans="2:10" hidden="1" x14ac:dyDescent="0.2">
      <c r="B88" s="1"/>
      <c r="C88" s="35">
        <f>(G74*H84)</f>
        <v>231.42000000000002</v>
      </c>
      <c r="D88" s="31"/>
      <c r="E88" s="75"/>
      <c r="F88" s="75"/>
      <c r="G88" s="75"/>
      <c r="H88" s="75"/>
      <c r="I88" s="75"/>
      <c r="J88" s="1"/>
    </row>
    <row r="89" spans="2:10" hidden="1" x14ac:dyDescent="0.2">
      <c r="B89" s="1"/>
      <c r="C89" s="35">
        <f>(G75*H85)</f>
        <v>306.60000000000002</v>
      </c>
      <c r="D89" s="31"/>
      <c r="E89" s="75"/>
      <c r="F89" s="75"/>
      <c r="G89" s="75"/>
      <c r="H89" s="75"/>
      <c r="I89" s="75"/>
      <c r="J89" s="14"/>
    </row>
    <row r="90" spans="2:10" hidden="1" x14ac:dyDescent="0.2">
      <c r="B90" s="1"/>
      <c r="C90" s="35">
        <f>(G76*H86)</f>
        <v>0</v>
      </c>
      <c r="D90" s="31"/>
      <c r="E90" s="75"/>
      <c r="F90" s="75"/>
      <c r="G90" s="75"/>
      <c r="H90" s="75"/>
      <c r="I90" s="75"/>
      <c r="J90" s="1"/>
    </row>
    <row r="91" spans="2:10" hidden="1" x14ac:dyDescent="0.2">
      <c r="B91" s="1"/>
      <c r="C91" s="35">
        <f>SUM(C88:C90)</f>
        <v>538.02</v>
      </c>
      <c r="D91" s="31"/>
      <c r="E91" s="31"/>
      <c r="F91" s="31"/>
      <c r="G91" s="31"/>
      <c r="H91" s="31"/>
      <c r="I91" s="31"/>
      <c r="J91" s="1"/>
    </row>
    <row r="92" spans="2:10" x14ac:dyDescent="0.2">
      <c r="B92" s="1"/>
      <c r="C92" s="30"/>
      <c r="D92" s="30"/>
      <c r="E92" s="30"/>
      <c r="F92" s="30"/>
      <c r="G92" s="30"/>
      <c r="H92" s="32"/>
      <c r="I92" s="30"/>
      <c r="J92" s="1"/>
    </row>
    <row r="93" spans="2:10" x14ac:dyDescent="0.2">
      <c r="B93" s="76" t="s">
        <v>7</v>
      </c>
      <c r="C93" s="76"/>
      <c r="D93" s="76"/>
      <c r="E93" s="76"/>
      <c r="F93" s="76"/>
      <c r="G93" s="76"/>
      <c r="H93" s="7">
        <f>ROUND(C91/G77,0)</f>
        <v>13</v>
      </c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33"/>
      <c r="I94" s="1"/>
      <c r="J94" s="1"/>
    </row>
    <row r="95" spans="2:10" ht="15" x14ac:dyDescent="0.2">
      <c r="B95" s="77" t="s">
        <v>10</v>
      </c>
      <c r="C95" s="77"/>
      <c r="D95" s="77"/>
      <c r="E95" s="77"/>
      <c r="F95" s="77"/>
      <c r="G95" s="77"/>
      <c r="H95" s="36">
        <f>H93*10</f>
        <v>130</v>
      </c>
      <c r="I95" s="1"/>
      <c r="J95" s="1"/>
    </row>
    <row r="98" spans="2:10" ht="16.5" customHeight="1" x14ac:dyDescent="0.2">
      <c r="B98" s="72" t="s">
        <v>36</v>
      </c>
      <c r="C98" s="72"/>
      <c r="D98" s="72"/>
      <c r="E98" s="72"/>
      <c r="F98" s="72"/>
      <c r="G98" s="72"/>
      <c r="H98" s="72"/>
      <c r="I98" s="72"/>
      <c r="J98" s="72"/>
    </row>
    <row r="99" spans="2:10" ht="16.5" customHeight="1" x14ac:dyDescent="0.2">
      <c r="B99" s="72"/>
      <c r="C99" s="72"/>
      <c r="D99" s="72"/>
      <c r="E99" s="72"/>
      <c r="F99" s="72"/>
      <c r="G99" s="72"/>
      <c r="H99" s="72"/>
      <c r="I99" s="72"/>
      <c r="J99" s="72"/>
    </row>
    <row r="100" spans="2:10" x14ac:dyDescent="0.2"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2:10" x14ac:dyDescent="0.2"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2:10" x14ac:dyDescent="0.2"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2:10" x14ac:dyDescent="0.2"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2:10" x14ac:dyDescent="0.2"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2:10" x14ac:dyDescent="0.2"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2:10" x14ac:dyDescent="0.2"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2:10" x14ac:dyDescent="0.2"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2:10" x14ac:dyDescent="0.2"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2:10" x14ac:dyDescent="0.2"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2:10" x14ac:dyDescent="0.2"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2:10" x14ac:dyDescent="0.2"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2:10" x14ac:dyDescent="0.2">
      <c r="B112" s="48"/>
      <c r="C112" s="48"/>
      <c r="D112" s="48"/>
      <c r="E112" s="48"/>
      <c r="F112" s="48"/>
      <c r="G112" s="48"/>
      <c r="H112" s="48"/>
      <c r="I112" s="48"/>
      <c r="J112" s="48"/>
    </row>
  </sheetData>
  <sheetProtection algorithmName="SHA-512" hashValue="FtG7HBCYKqxSqdSP931f6uVD6ePzh+Z0oI7M1vQayvJG7Of0IfmwUYKRRcNYkMWFXIIeKfCyIPKmVTkJ2bSaaA==" saltValue="JQCbjeLT8TUHWYPyvzG7Bg==" spinCount="100000" sheet="1" objects="1" scenarios="1" selectLockedCells="1"/>
  <protectedRanges>
    <protectedRange password="CCE7" sqref="D12 H13 H6:I12 D14:D15 E13 E6:E9 G10:G11 F11 F6:G8 D73:G73 B6:D10 H14:I15 B21:J21 A2:J5 B16:I20 J6:J20 A6:A21" name="Intervalo1"/>
    <protectedRange password="CCE7" sqref="A25:D26 D74:D77 C84:C86 A22:C24" name="Intervalo2"/>
    <protectedRange password="CCE7" sqref="H22:K26" name="Intervalo3"/>
    <protectedRange password="CCE7" sqref="C31:H31 A27:B31 J27:K31 C27:I30 C83:H83" name="Intervalo4"/>
    <protectedRange password="CCE7" sqref="A32:B34" name="Intervalo5"/>
    <protectedRange password="CCE7" sqref="J32:K34" name="Intervalo6"/>
    <protectedRange password="CCE7" sqref="G84:H86 G32:H34" name="Intervalo7"/>
    <protectedRange password="CCE7" sqref="C88:C91 B53:D53 B93:H95 A52:A53 E52:K53 A48:K51 A35:K47" name="Intervalo8"/>
    <protectedRange password="CCE7" sqref="D22:D24" name="Intervalo2_1"/>
    <protectedRange password="CCE7" sqref="C32:C34" name="Intervalo2_2"/>
  </protectedRanges>
  <customSheetViews>
    <customSheetView guid="{B165F8FF-A40C-4849-8DBB-B08EB963DE4A}" showPageBreaks="1" showGridLines="0" printArea="1" view="pageBreakPreview">
      <selection activeCell="I10" sqref="I10"/>
      <colBreaks count="1" manualBreakCount="1">
        <brk id="11" max="1048575" man="1"/>
      </colBreaks>
      <pageMargins left="0.511811024" right="0.511811024" top="0.78740157499999996" bottom="0.78740157499999996" header="0.31496062000000002" footer="0.31496062000000002"/>
      <pageSetup paperSize="9" scale="66" orientation="landscape" r:id="rId1"/>
    </customSheetView>
  </customSheetViews>
  <mergeCells count="46">
    <mergeCell ref="A1:K1"/>
    <mergeCell ref="B45:K45"/>
    <mergeCell ref="B28:K29"/>
    <mergeCell ref="B19:K20"/>
    <mergeCell ref="B2:K2"/>
    <mergeCell ref="B4:K4"/>
    <mergeCell ref="B6:K6"/>
    <mergeCell ref="B17:K17"/>
    <mergeCell ref="B18:J18"/>
    <mergeCell ref="L2:Q4"/>
    <mergeCell ref="L5:Q8"/>
    <mergeCell ref="B66:J69"/>
    <mergeCell ref="B65:J65"/>
    <mergeCell ref="F13:G13"/>
    <mergeCell ref="B44:K44"/>
    <mergeCell ref="E49:G49"/>
    <mergeCell ref="C10:F10"/>
    <mergeCell ref="C9:F9"/>
    <mergeCell ref="G9:G10"/>
    <mergeCell ref="E47:G47"/>
    <mergeCell ref="E48:G48"/>
    <mergeCell ref="B40:G40"/>
    <mergeCell ref="B42:G42"/>
    <mergeCell ref="B27:J27"/>
    <mergeCell ref="E36:I38"/>
    <mergeCell ref="E61:F61"/>
    <mergeCell ref="E62:F62"/>
    <mergeCell ref="B63:J64"/>
    <mergeCell ref="B80:J81"/>
    <mergeCell ref="B79:J79"/>
    <mergeCell ref="B51:K51"/>
    <mergeCell ref="B5:K5"/>
    <mergeCell ref="C8:K8"/>
    <mergeCell ref="H9:K10"/>
    <mergeCell ref="B98:J99"/>
    <mergeCell ref="F14:G14"/>
    <mergeCell ref="F15:G15"/>
    <mergeCell ref="D12:E12"/>
    <mergeCell ref="F12:G12"/>
    <mergeCell ref="E88:I90"/>
    <mergeCell ref="B93:G93"/>
    <mergeCell ref="B95:G95"/>
    <mergeCell ref="B56:J56"/>
    <mergeCell ref="B70:J71"/>
    <mergeCell ref="B58:J59"/>
    <mergeCell ref="E60:F60"/>
  </mergeCells>
  <pageMargins left="0.511811024" right="0.511811024" top="0.78740157499999996" bottom="0.78740157499999996" header="0.31496062000000002" footer="0.31496062000000002"/>
  <pageSetup paperSize="9" scale="68" fitToHeight="0" orientation="portrait" r:id="rId2"/>
  <rowBreaks count="1" manualBreakCount="1">
    <brk id="51" max="10" man="1"/>
  </rowBreaks>
  <colBreaks count="1" manualBreakCount="1"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E.P.D</vt:lpstr>
      <vt:lpstr>E.P.D!Area_de_impressao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Nídia Maria da Silva</dc:creator>
  <cp:lastModifiedBy>Luzia Vieira</cp:lastModifiedBy>
  <cp:lastPrinted>2023-11-16T19:36:33Z</cp:lastPrinted>
  <dcterms:created xsi:type="dcterms:W3CDTF">2019-02-28T11:53:44Z</dcterms:created>
  <dcterms:modified xsi:type="dcterms:W3CDTF">2023-11-16T19:41:49Z</dcterms:modified>
</cp:coreProperties>
</file>