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 Agrários" sheetId="1" r:id="rId4"/>
  </sheets>
  <definedNames>
    <definedName hidden="1" localSheetId="0" name="_xlnm._FilterDatabase">'M. Agrários'!$A$1:$AS$164</definedName>
  </definedNames>
  <calcPr/>
</workbook>
</file>

<file path=xl/sharedStrings.xml><?xml version="1.0" encoding="utf-8"?>
<sst xmlns="http://schemas.openxmlformats.org/spreadsheetml/2006/main" count="1838" uniqueCount="746">
  <si>
    <t>UNIDADE</t>
  </si>
  <si>
    <t>NECESSIDADE</t>
  </si>
  <si>
    <t>SIPAC</t>
  </si>
  <si>
    <t>CATMAT</t>
  </si>
  <si>
    <t>DESCRIÇÃO</t>
  </si>
  <si>
    <t>UND_FORN</t>
  </si>
  <si>
    <t>EQUIPAMENTO OU CONSUMO</t>
  </si>
  <si>
    <t>QTD TOTAL</t>
  </si>
  <si>
    <t>Tem cotação?</t>
  </si>
  <si>
    <t>SIPAC?</t>
  </si>
  <si>
    <t>AGROECOLOGIA TECNOLÓGICO/CECA</t>
  </si>
  <si>
    <t>AGROECOLOGIA/CECA</t>
  </si>
  <si>
    <t>AGRONOMIA/ARAPIRACA</t>
  </si>
  <si>
    <t>AGRONOMIA/CECA</t>
  </si>
  <si>
    <t>BIOTÉRIO/PROPEP</t>
  </si>
  <si>
    <t>BIOLOGIA/PENEDO</t>
  </si>
  <si>
    <t>CENTRO DE TECNOLOGIA</t>
  </si>
  <si>
    <t>COINFRA/ARAPIRACA</t>
  </si>
  <si>
    <t>ENGENHARIA DE PESCA/PENEDO</t>
  </si>
  <si>
    <t>ENGENHARIA FLORESTAL/CECA</t>
  </si>
  <si>
    <t>FACULDADE DE LETRAS</t>
  </si>
  <si>
    <t>FÍSICA/ARAPIRACA</t>
  </si>
  <si>
    <t>HOSPITAL VETERINÁRIO/CECA</t>
  </si>
  <si>
    <t>INSTITUTO DE CIÊNCIAS BIOLÓGICAS</t>
  </si>
  <si>
    <t>INSTITUTO DE QUÍMICA E BIOTECNOLOGIA</t>
  </si>
  <si>
    <t>MHN/PROEX</t>
  </si>
  <si>
    <t>MTB/PROEX</t>
  </si>
  <si>
    <t>NTI/GR</t>
  </si>
  <si>
    <t>PROGEP - PRÓ-REITORIA DE GESTÃO DE PESSOAS</t>
  </si>
  <si>
    <t>QUÍMICA E QUÍMICA EAD/ARAPIRACA</t>
  </si>
  <si>
    <t>SISTEMAS DE INFORMAÇÃO/PENEDO</t>
  </si>
  <si>
    <t>PINACOTECA/PROEX</t>
  </si>
  <si>
    <t>U.E. VIÇOSA/FAZENDA/CECA</t>
  </si>
  <si>
    <t>ZOOTECNIA/ARAPIRACA</t>
  </si>
  <si>
    <t>Cidade</t>
  </si>
  <si>
    <t>Nome</t>
  </si>
  <si>
    <t>valor 1</t>
  </si>
  <si>
    <t>Site 1</t>
  </si>
  <si>
    <t>Valor site 2</t>
  </si>
  <si>
    <t>Site 2</t>
  </si>
  <si>
    <t>Valor site 3</t>
  </si>
  <si>
    <t>Site 3</t>
  </si>
  <si>
    <t>Valor médio site</t>
  </si>
  <si>
    <t>CATMAT -301895- Alicate para climpar, material: metal, tipo cabo: isolado, aplicação: conectores rj11 e rj45, características adicionais: com sistema de aperto (catraca), similar ou superior Seccon K-H568R, garantia mínima de 12 meses.</t>
  </si>
  <si>
    <t>ALICATE DE CRIMPAGEM RJ45 / RJ11</t>
  </si>
  <si>
    <t>/</t>
  </si>
  <si>
    <t>CONSUMO</t>
  </si>
  <si>
    <t>SIM</t>
  </si>
  <si>
    <t>Maceió</t>
  </si>
  <si>
    <t>Sivaldo</t>
  </si>
  <si>
    <t>https://www.magazineluiza.com.br/alicate-de-crimpar-rj45-com-catraca-seccon-k-h568r-cn-n-vermelho/p/dfb5cahg82/fs/aldr/?&amp;seller_id=okcftvturbo</t>
  </si>
  <si>
    <t>https://www.kabum.com.br/produto/122513/alicate-de-crimpar-rj45-rj11-k-h568r?gclid=Cj0KCQiA3rKQBhCNARIsACUEW_bZGZGheqzzQfRVEJdqwar2MqnAFzz8XQOILXeRRN9AvrLUY1iACYQaAtFEEALw_wcB</t>
  </si>
  <si>
    <t>https://www.zoom.com.br/lead?oid=350028615&amp;sortorder=-1&amp;index=0&amp;searchterm=&amp;pagesize=&amp;channel=&amp;og=19221&amp;vitrine=true&amp;og=19221&amp;gclid=Cj0KCQiA3rKQBhCNARIsACUEW_blZjQGSCkR8GkQJ7dPoCuk5tIZkO34ig9-q9GJfMxF4VF4PCZT-ZUaAgI_EALw_wcB</t>
  </si>
  <si>
    <t>CATMAT -288270-  Alicate de pressão, material: ferro, tratamento superficial: aço niquelado, mordente inferior: curvo, abertura da boca: 28 mm, tamanho: 10 polegadas,  abertura regulável através de parafuso de ajuste / possui alavanca ou gatilho de liberação / mordente superior reto e inferior curvo, garantia mínima contra vícios e defeito de fabricação de 1 ano / similar ou superior ao modelo Gedore-137-10.</t>
  </si>
  <si>
    <t>ALICATE DE PRESSÃO 10 POL</t>
  </si>
  <si>
    <r>
      <rPr>
        <color rgb="FF1155CC"/>
        <u/>
      </rPr>
      <t>https://www.ferramentaskennedy.com.br/3085/alicate-de-pressao-mordente-cromado-10-gedore?utm_source=google&amp;utm_medium=cpc&amp;utm_campaign=google_shop&amp;gclid=Cj0KCQiA3rKQBhCNARIsACUEW_biaavJT4x5p3kzlT7iUgT3jheAEoH4tbQLl6j7dhNiD_C3-LQwuKsaAiTrEALw_wcB</t>
    </r>
    <r>
      <rPr/>
      <t>B</t>
    </r>
  </si>
  <si>
    <t>https://www.ferramentaskennedy.com.br/3085/alicate-de-pressao-mordente-cromado-10-gedore?utm_source=google&amp;utm_medium=cpc&amp;utm_campaign=google_shop&amp;gclid=Cj0KCQiA3rKQBhCNARIsACUEW_biaavJT4x5p3kzlT7iUgT3jheAEoH4tbQLl6j7dhNiD_C3-LQwuKsaAiTrEALw_wcB</t>
  </si>
  <si>
    <t>https://www.anhangueraferramentas.com.br/produto/alicate-de-pressao-mordente-curvo-10-137-10-gedore-78358?utm_source=google&amp;utm_medium=cpc&amp;utm_campaign=https://www.anhangueraferramentas.com.br/produto/alicate-de-pressao-mordente-curvo-10-137-10-gedore-78358?utm_source=google&amp;utm_medium=cpc&amp;utm_campaign=merchant&amp;gclid=Cj0KCQiA3rKQBhCNARIsACUEW_ZUFzr7qpljANNv1JN4zPlOV9LsfWjN4TRSwKO4CxC1I7Fmw9Z0sTwaAtcmEALw_wcB</t>
  </si>
  <si>
    <t>CATMAT -275207- Alicate decapador e crimpador automático de 8", aço-carbono, lâminas: aço cromo ou latão com tratamento térmico especial, cabo ergonômico comporto por polipropileno revestido com borracha termoplástica antideslizante, pino para regulagem da intensidade da força / batente ajustador de comprimento para corte no comprimento desejado  / decapagem de cabos com bitolas de 0,2 a 6 mm (7 bitolas diferentes)  / corta fios de 0,2 à 6,0 mm(awg 24-10) / crimpar terminais isolados e não isolados de 0,50 a 6,0mm² (awg 22-10) e terminais de ignição de 7mm a 8mm / comprimento da ferramenta: 205 mm  / garantia mínima contra vícios e defeito de fabricação de 3 meses do fabricante ou fornecedor / similar ou superior ao modelo LOTUS 3578 OU WORKER 406414 OU STANLEY 96-230.</t>
  </si>
  <si>
    <t>ALICATE DECAPADOR CRIMPADOR FIOS AUTOMÁTICO 8 POL</t>
  </si>
  <si>
    <t>https://www.estrela10.com.br/alicate-decapador-e-crimpador-de-fios-automatico-w-278785-p13453745?utm_source=Google&amp;utm_medium=xml&amp;utm_campaign=Google&amp;gclid=Cj0KCQiA3rKQBhCNARIsACUEW_Zfq8LTj0yxh_FO6gVU4UqbAietl-9-49-SSsfLjlw27ZS65tJHwggaAtTXEALw_wcB</t>
  </si>
  <si>
    <t>https://www.ferramentaskennedy.com.br/100046908/alicate-desencapador-de-fios-automatico-e-crimpador-worker?utm_source=google&amp;utm_medium=cpc&amp;utm_campaign=google_shop&amp;gclid=Cj0KCQiA3rKQBhCNARIsACUEW_ZuTpywN9ZMeFqgdXPnRHrMpbe0FxSupaMujdK67rnXM-xcnMZqVssaAjHBEALw_wcB</t>
  </si>
  <si>
    <t>https://www.superproatacado.com.br/10318/alicate-desencapador-de-fios-automatico-e-crimpador-worker?gclid=Cj0KCQiA3rKQBhCNARIsACUEW_ZYE58Qg21mZP7hpWXwkbbG3Mqh1XhdoMAHn_7pefM7xFr5zzdQGPgaAnq6EALw_wcB</t>
  </si>
  <si>
    <t>CATMAT -376911-  ALICATE, TIPO FORMIGA, APLICAÇÃO CONTER BOVINOS, CARACTERÍSTICAS ADICIONAIS FUROS NO FINAL, CABO PASSAR CORDA, PEQUENO, MATERIAL AÇO INOXIDÁVEL</t>
  </si>
  <si>
    <t>ALICATE TIPO FORMIGA INOX</t>
  </si>
  <si>
    <t>NÃO</t>
  </si>
  <si>
    <t>https://www.vetsui.com.br/imobilizador-nasal-tipo-formiga-em-inox-11cm-com-mola</t>
  </si>
  <si>
    <t>CATMAT -445372 - Alicate universal material: aço cromo vanádio, material cabo: plástico, tipo cabo: isolado 1000 volts, tipo corte: lateral, comprimento: 8 polegadas.</t>
  </si>
  <si>
    <t>ALICATE UNIVERSAL 8 POLEGADAS ISOLADO 1000 VOLTS AÇO CROMO VANÁDIO</t>
  </si>
  <si>
    <t>https://www.gimba.com.br/alicates/alicate-universal-8-isolado-1000-v-1-un-tramontina/?PID=59378&amp;utm_source=googleshopping&amp;utm_medium=googleshopping&amp;utm_campaign=googleshopping&amp;gclid=Cj0KCQiA3rKQBhCNARIsACUEW_YQDtW3s71sw7H77wWjQak01T4klRejn_Yh45_PgwHTW7zb7T3hcQoaAvy4EALw_wcB</t>
  </si>
  <si>
    <t>https://www.cobasi.com.br/alicate-tramontina-pro-8--universal-isolado-1000v-900180800/p?idsku=900115567&amp;gclid=Cj0KCQiA3rKQBhCNARIsACUEW_ZWHLpkqFxJBu2NYnb-OoZ1A3Bc9c-Nl-aGL7duzt_bjORoVsOvgQ4aAm25EALw_wcB</t>
  </si>
  <si>
    <t>https://www.lojadomecanico.com.br/produto/74157/2/468/Alicate-Universal-8-Pol-com-Cabo-de-Isolamento-1000V/153/?utm_source=googleshopping&amp;utm_campaign=xmlshopping&amp;utm_medium=cpc&amp;utm_content=74157</t>
  </si>
  <si>
    <t>CATMAT -213884- Ancinho jardinagem, material: chapa ferro, quantidade dentes: 16 unidades, altura dentes mínimos: 4,3 cm, largura total mínima: 38 cm com cabo de madeira 120 cm.</t>
  </si>
  <si>
    <t>ANCINHO 16 DENTES COM CABO</t>
  </si>
  <si>
    <t>https://www.extra.com.br/ancinho-metalico-estampado-16-dentes-cabo-de-madeira-120-cm-tramontina/p/12482370</t>
  </si>
  <si>
    <t>https://www.tramontinastore.com/ancinho-estampado-com-16-dentes-tramontina-em-aco-com-cabo-de-madeira-120-cm_77110664/p?idsku=77110664&amp;utm_source=site_tramontina</t>
  </si>
  <si>
    <t>https://soldamaq.com.br/agro-e-jardiml/ferramentas-de-jardinagem/ancinho-16-dentes-com-cabo-120cm-tramontina-63897.html</t>
  </si>
  <si>
    <t>CATMAT -217669 - Arame farpado material: aço, bitola: 16 bwg, comprimento: 250 m, diâmetro: 1,60 mm, carga ruptura: 350 kgf, distância entre farpas: 125 mm, torção: contínua , tratamento superficial: galvanizado</t>
  </si>
  <si>
    <t xml:space="preserve">ARAME FARPADO 250M 1,6MM 350 KGF </t>
  </si>
  <si>
    <t>ROLO</t>
  </si>
  <si>
    <t>https://www.carajasonline.com/arame-farpado-belgo-motto-250m-026000032/p?idsku=4318&amp;gclid=Cj0KCQiAu62QBhC7ARIsALXijXQI90b2AC-Skiz7md9PIaQGbl4kykuueolO8FEyVnI_1Eebf4F0booaAs9_EALw_wcB</t>
  </si>
  <si>
    <t>https://www.ferramentaskennedy.com.br/100052194/arame-farpado-250m-belgo-motto?utm_source=google&amp;utm_medium=cpc&amp;utm_campaign=google_shop&amp;gclid=Cj0KCQiAu62QBhC7ARIsALXijXR0kzhzpA4hb1vmhMfg6Z7hHGiQIqHvRp9kN9MaDXix9mjQypeUaYUaArxmEALw_wcB</t>
  </si>
  <si>
    <t>https://www.casaegaragem.com.br/produto/arame-farpado-nelore-fio16-250m-morlan-73342?utm_source=&amp;utm_medium=&amp;utm_campaign=&amp;gclid=Cj0KCQiAu62QBhC7ARIsALXijXRI81Ps9815zU1HGqczs0digCeehJ-y8cJ4MJoaa6pLI09ObEPJX7gaAqfDEALw_wcB</t>
  </si>
  <si>
    <t>CATMAT -215155- ARCO SERRA, LÂMINA SERRA: STANDARD 12 POLEGADAS, MATERIAL CABO: POLIPROPILENO, COR: AMARELA, TRATAMENTO SUPERFICIAL: OXIDADO, TAMANHO: 12 POL</t>
  </si>
  <si>
    <t>ARCO SERRA 12 POL</t>
  </si>
  <si>
    <t>https://www.lojadomecanico.com.br/produto/3248/2/562/arco-de-serra-fixo-12-pol-tramontina-43301012</t>
  </si>
  <si>
    <t>https://www.leroymerlin.com.br/arco-de-serra-fixo-12-tramontina_90779731</t>
  </si>
  <si>
    <t>https://www.lfmaquinaseferramentas.com.br/arco-serra-tramontina-12/p</t>
  </si>
  <si>
    <t>CATMAT -234944- Aspersor, material: aço zincado, diâmetro: 1 pol, quantidade saída: 2, tipo: alta vazão, aplicação: irrigação</t>
  </si>
  <si>
    <t>ASPERSOR PARA JARDIM - 2 SAÍDAS  AÇO ZINCADO</t>
  </si>
  <si>
    <t>CATMAT - 292588 -BACIA, MATERIAL PLÁSTICO, 20L - BACIA, MATERIAL PLÁSTICO, CAPACIDADE 20 LITROS.</t>
  </si>
  <si>
    <t>BACIA 20 L</t>
  </si>
  <si>
    <t>https://loja.astra-sa.com/bacia-plastica-20-litros-astra-bac20/p</t>
  </si>
  <si>
    <t>https://www.magazineluiza.com.br/bacia-plastica-20l-branca-astra-bac20-br-br/p/bgc5e3c15j/ud/bcia/</t>
  </si>
  <si>
    <t>https://www.casasbahia.com.br/bacia-canelada-multiuso-redonda-20l-branca-1528044460/p/1528044460?utm_medium=Cpc&amp;utm_source=google_freelisting&amp;IdSku=1528044460&amp;idLojista=16332</t>
  </si>
  <si>
    <t>CATMAT - 400444 - Bandeja cultivo mudas, material: poliestireno, comprimento: 68 cm, largura: 34,40 cm, altura: 6 cm, quantidade cavidades: 128 un</t>
  </si>
  <si>
    <t>BANDEJA CULTIVO MUDAS POLIESTIRENO 128 UNIDADES</t>
  </si>
  <si>
    <t>https://www.bomcultivo.com/bandeja-plastica-128-celulas-preto?utm_source=google&amp;utm_medium=Shopping&amp;utm_campaign=bandeja-plastica-128-celulas-preto&amp;inStock&amp;gclid=Cj0KCQiA3rKQBhCNARIsACUEW_ZvfD4p5soQZAztzvZn-RKBSpeSLa1lKLAUxgEpgjO2hyXGmdZd-90aAgjMEALw_wcB</t>
  </si>
  <si>
    <t>https://www.clickmudas.com.br/material-viveiro/bandeja-germinacao-128?parceiro=5757&amp;gclid=Cj0KCQiA3rKQBhCNARIsACUEW_bX1QYNbvwpcfw99cgYBAsbB_SiDb76B-KOvygpPJoaR6I_4FV0kWYaAu9MEALw_wcB</t>
  </si>
  <si>
    <t>https://www.agromania.com.br/kit-bandeja-para-semeadura-preto-nutriplan-128-celulas-fina-25-unidades?utm_source=google&amp;utm_medium=Shopping&amp;utm_campaign=kit-bandeja-para-semeadura-preto-nutriplan-128-celulas-fina-25-unidades&amp;inStock&amp;gclid=Cj0KCQiA3rKQBhCNARIsACUEW_Z2urtvZdBVDAjEtZkEpz8GKddKob1BykY4lKQdKsRxdHOd6R5rQQsaAsuxEALw_wcB</t>
  </si>
  <si>
    <t>CATMAT - 420651 - Bandeja, material: polietileno, dimensões: 38 x 53 x 8 cm, 12 L cor branca.</t>
  </si>
  <si>
    <t>BANDEJA DE POLIETILENO 12 LITROS</t>
  </si>
  <si>
    <t>https://www.brcirurgica.com.br/consumo-para-laboratorio/bandeja-em-pe-38x53x80cmde-polietileno-cap-12-lngn/produto/653/16323?parceiro=9285&amp;gclid=Cj0KCQiA3rKQBhCNARIsACUEW_Ysn5pS_0xg3QVdXrGM19xwti4gh7nyB5B9lW4QWA_z4O7oLN8H4DMaAhx0EALw_wcB</t>
  </si>
  <si>
    <t>https://www.lojaprolab.com.br/bandeja-de-plastico-90112?utm_source=google&amp;utm_medium=feed&amp;utm_campaign=shopping</t>
  </si>
  <si>
    <t>https://www.mmcomercio.net.br/produto/bandeja-em-pe-38x53cm-alt8cm-12l-nalgon.html?utm_source=Site&amp;utm_medium=GoogleMerchant&amp;utm_campaign=GoogleMerchant</t>
  </si>
  <si>
    <t>CATMAT- 408565-BANDEJA LABORATÓRIO, TIPO USO: PLÁSTICO, DIMENSÕES: CERCA DE 35 X 35 X 15 CM DESCRIÇÃO COMPLEMENTAR: BANDEJA DE POLIETILENO , DIMENSÕES 34X36X16 - 15 LITROS.</t>
  </si>
  <si>
    <t xml:space="preserve">BANDEJA DE POLIETILENO 15 LITROS	</t>
  </si>
  <si>
    <t>https://www.mmcomercio.net.br/produto/bandeja-em-pe-34x36cm-alt16cm-15l-nalgon.html?utm_source=Site&amp;utm_medium=GoogleMerchant&amp;utm_campaign=GoogleMerchant</t>
  </si>
  <si>
    <r>
      <rPr>
        <color rgb="FF1155CC"/>
        <u/>
      </rPr>
      <t>https://www.lojaprolab.com.br/bandeja-de-plastico-90112?utm_source=google&amp;utm_medium=feed&amp;utm_campaign=shopping</t>
    </r>
    <r>
      <rPr/>
      <t>g</t>
    </r>
  </si>
  <si>
    <t>https://www.marfimetal.com.br/produto/caixa-plastica-15-litros-modelo-012-branca-sem-tampa-70860?utm_source=&amp;utm_medium=&amp;utm_campaign=</t>
  </si>
  <si>
    <t xml:space="preserve">CATMAT -420650- Bandeja, material: polietileno, dimensões: 28 x 42 x 7,5 cm, 8 L cor branca. </t>
  </si>
  <si>
    <t>BANDEJA DE POLIETILENO 8 LITROS</t>
  </si>
  <si>
    <t>https://www.norterefrigeracao.com.br/bandeja-branca-8l-44x28x7-5cm-santana?parceiro=6706&amp;utm_source=googleads&amp;utm_campaing=s|padaria&amp;utm_medium=&amp;gclid=Cj0KCQiA3rKQBhCNARIsACUEW_ba6Re3uCpGd_CBgcZlNy52SR98DkMPlXvFXHJaufmaGK5ZRQsI6_YaArB-EALw_wcB</t>
  </si>
  <si>
    <t>https://www.mmcomercio.net.br/produto/bandeja-em-pe-28x42cm-alt75cm-8l-nalgon.html?utm_source=Site&amp;utm_medium=GoogleMerchant&amp;utm_campaign=GoogleMerchant</t>
  </si>
  <si>
    <r>
      <rPr>
        <color rgb="FF1155CC"/>
        <u/>
      </rPr>
      <t>https://www.lojaprolab.com.br/bandeja-de-plastico-90112?utm_source=google&amp;utm_medium=feed&amp;utm_campaign=shopping</t>
    </r>
    <r>
      <rPr/>
      <t>g</t>
    </r>
  </si>
  <si>
    <t>CATMAT -455649- Bandeja, polipropileno, dimensões: 71 x 61 x 10 cm, bandeja, material: polipropileno alta densidade, dimensões: 71 x 61 x 10 cm, aplicação: armazenamento de alimentos.</t>
  </si>
  <si>
    <t xml:space="preserve">BANDEJA DE POLIPROPILENO 61 x 71 x 10 CM </t>
  </si>
  <si>
    <t>CATMAT -307499- Material: plástico resistente, capacidade: 200 L com tampa rosqueável, cor azul.</t>
  </si>
  <si>
    <t>BOMBONA PLÁSTICA 200 L</t>
  </si>
  <si>
    <t>https://www.elastobor.com.br/bombona-plastica-tampa-rosqueavel-elastobor-azul-200l/p?idsku=51086002&amp;gclid=Cj0KCQiA3rKQBhCNARIsACUEW_Zd-0K1rsKlk3VfwGJuim2u5FSo9O_ueFPIEcpqSMe5SaZ6n4r-tEgaAuO7EALw_wcB</t>
  </si>
  <si>
    <t>https://loja.pagbem.com.br/bombona-plastica-tampa-rosqueavel-elastobor-azul-200l-3632/p?idsku=3562</t>
  </si>
  <si>
    <t>https://www.cobasi.com.br/bombona-plastica-tampa-rosqueavel-elastobor-azul-200l-900181627/p?idsku=900116387</t>
  </si>
  <si>
    <t>CATMAT -453196- Cabo para grosa de casqueamento</t>
  </si>
  <si>
    <t>CABO PARA GROSA DE CASQUEAMENTO</t>
  </si>
  <si>
    <t>CATMAT -212569- CACHIMBO COLETOR SOLOS, CAPACIDADE:10 ML, MATERIAL HASTE: LATÃO, MATERIAL CILINDRO: 0,33 A 0,50</t>
  </si>
  <si>
    <t xml:space="preserve">CACHIMBO COLETOR SOLOS CAPACIDADE 10 ML        </t>
  </si>
  <si>
    <t>CATMAT -212568- CACHIMBO COLETOR SOLOS, CAPACIDADE:5 ML, MATERIAL HASTE: LATÃO, MATERIAL CILINDRO:0,33 A 0,50</t>
  </si>
  <si>
    <t xml:space="preserve">CACHIMBO COLETOR SOLOS CAPACIDADE DE 5 ML	</t>
  </si>
  <si>
    <t>CATMAT -391060- Calcário dolomítico, aspecto físico: pó, composição: prnt acima de 80%, saco com 50 kg.</t>
  </si>
  <si>
    <t>CALCÁRIO DOLOMÍTICO PRNT &gt; 80% SACO 50 KG</t>
  </si>
  <si>
    <t>SACO</t>
  </si>
  <si>
    <t>https://www.abaraujo.com/calcario-calcitico-50kg?parceiro=4551</t>
  </si>
  <si>
    <t>https://www.magazineluiza.com.br/calcario-dolomitico-3kg-santa-maria/p/eehjag6hkb/cj/fepl/?&amp;seller_id=agrouniaotaubate</t>
  </si>
  <si>
    <t>CATMAT -452564- CÁPSULA, MATERIAL ALUMÍNIO DIMENSÕES 60 X 40 MM APLICAÇÃO ACONDICIONAMENTO DE AMOSTRAS CARACTERÍSTICAS ADICIONAIS COM TAMPA</t>
  </si>
  <si>
    <t xml:space="preserve">CÁPSULA ALUMÍNIO 60 X 40 MM. CAPACIDADE DE 110 ML        </t>
  </si>
  <si>
    <t>https://www.didaticasp.com.br/capsula-de-aluminio-com-tampa-113ml-60x40mm</t>
  </si>
  <si>
    <t>https://www.cienlab.com.br/capsula-cilindrica-de-aluminio-com-tampa-110ml.html</t>
  </si>
  <si>
    <t>CATMAT -150415- Cavadeira articulada, com cabo de madeira de no mínimo de 120 cm, comprimento total de no mínimo 140 cm, fabricado em aço carbono.</t>
  </si>
  <si>
    <t>CAVADEIRA ARTICULADA COM CABO 120CM</t>
  </si>
  <si>
    <t>https://www.lojadomecanico.com.br/produto/119650/31/327/Cavadeira-Articulada-120mm-com-Cabo-de-Madeira-1200mm/153/?utm_source=googleshopping&amp;utm_campaign=xmlshopping&amp;utm_medium=cpc&amp;utm_content=119650&amp;gclid=Cj0KCQiA3rKQBhCNARIsACUEW_bAdK5s7u4mf1khJ5mbVkrhRwW0nrMhF5K0e8yewyteKviPK_68KDkaAr0EEALw_wcB</t>
  </si>
  <si>
    <t>https://www.ferramentaskennedy.com.br/100032755/cavadeira-articulada-com-cabo-de-120cm-855235-kala?utm_source=google&amp;utm_medium=cpc&amp;utm_campaign=google_shop</t>
  </si>
  <si>
    <t>https://www.eletrocenteronline.com.br/ferramentas/ferramentas-agricolas/cavadeira/cavadeira-artic-robusta-c-cabo-120cm-verm-ramada?parceiro=8723</t>
  </si>
  <si>
    <t>CATMAT -264901- Cavadeira tipo alavanca, material: aço carbono, material cabo: madeira, largura de corte mínimo 7 cm, similar Tramontina 77553515</t>
  </si>
  <si>
    <t>CAVADEIRA RETA COM CABO 120 CM</t>
  </si>
  <si>
    <t>https://www.tramontinastore.com/cavadeira-reta-menor-tramontina-em-aco-com-cabo-de-madeira-120-cm_77553515/p?idsku=77553515&amp;gclid=Cj0KCQiA3rKQBhCNARIsACUEW_YIuTNr_KlnHAUsx2YlyjBFZfwg9kNfxPapQkEDynznmUJRYoY60KEaAkplEALw_wcB</t>
  </si>
  <si>
    <t>https://agristore.com/cavadeira-reta-menor-tramontina?gclid=Cj0KCQiA3rKQBhCNARIsACUEW_bSzg18Qx5N1-E7TM3d29dYkJ-abEacm6t_djsTCPUFZjnGyS2pdMAaAkwYEALw_wcB</t>
  </si>
  <si>
    <t>https://www.copafer.com.br/cavadeira-reta-menor-com-cabo-de-madeira-de-120-cm-77553515-tramontina-p1746779?tsid=69&amp;pht=5891501858647464&amp;utm_source=google&amp;utm_medium=cpc&amp;gclid=Cj0KCQiA3rKQBhCNARIsACUEW_a0k7cen1qkU37rI2sdbznhObVjkP_dEF8VolOc93fU8fYUS5eh4TsaAugrEALw_wcB&amp;region_id=000001</t>
  </si>
  <si>
    <t>CATMAT -373851- Chaira estriada com haste em aço-carbono e cabo de polipropileno 8 polegadas, similar ou superior a Tramontina 24641108.</t>
  </si>
  <si>
    <t>CHAIRA ESTRIADA 8 POLEGADAS</t>
  </si>
  <si>
    <t>https://www.lojadomecanico.com.br/produto/221242/49/599/Chaira-Estriada-Profissional-Branco-8-Pol/153/?utm_source=googleshopping&amp;utm_campaign=xmlshopping&amp;utm_medium=cpc&amp;utm_content=221242&amp;gclid=Cj0KCQiA3rKQBhCNARIsACUEW_YtDgTEv8PblS67GUJd0ilpMvTHXDweMN16DW44F7w_hqw5DsPaRJsaAt3zEALw_wcB</t>
  </si>
  <si>
    <t>https://www.reidacutelaria.com.br/chaira-estriada-com-argola-cabo-branco-8-mundial/p?idsku=112808</t>
  </si>
  <si>
    <t>https://www.ferramentaskennedy.com.br/100031603/chaira-estriada-8-worker?utm_source=google&amp;utm_medium=cpc&amp;utm_campaign=google_shop</t>
  </si>
  <si>
    <t>CATMAT -342697- Chave Philips número 2. chave fenda, material haste: aço cromo vanádio, material cabo: polipropileno, tipo ponta: Philips, tipo: manual. medida: 1/4 x 6 polegadas, ergonômica. medida nominal: 6 x 150 mm (1/4 x 6 polegadas), comprimento da ponta: 150 mm, comprimento total: 244 mm</t>
  </si>
  <si>
    <t>CHAVE PHILLIPS 1/4 E FENDA 2 EM 1 COTOCO</t>
  </si>
  <si>
    <t>CATMAT -342697- Chave Philips número 1. chave fenda, material haste: aço cromo vanádio, material cabo: polipropileno, tipo ponta: Philips, tipo: manual. medida da ponta: n. 1 - 3/16" (4 mm), comprimento da haste: 4" (100 mm). comprimento total: 200 mm.</t>
  </si>
  <si>
    <t>CHAVE PHILLIPS 3/16 E FENDA 2 EM 1 COTOCO</t>
  </si>
  <si>
    <t>CATMAT -342697- Chave Philips cotoco número 2. chave fenda, material haste: aço cromo vanádio, material cabo: polipropileno, tipo ponta: Philips, tipo: manual. medida nominal: 1/4 x 1.1/2" (6x38mm), comprimento da ponta: 38 mm, comprimento total: 95 mm, ponta oxidada, cabo ergonômico.</t>
  </si>
  <si>
    <t xml:space="preserve">CHAVE PHILLIPS COTOCO 1/4 X 1.1/2 </t>
  </si>
  <si>
    <t>CATMAT -342697- Chave Philips cotoco número 1. chave fenda, material haste: aço cromo vanádio, material cabo: polipropileno, tipo ponta: Philips, tipo: manual. medida da ponta: 3/16" (4 mm), comprimento da haste: 1 1/2" (38 mm), comprimento total: 95 mm, cabo de propileno injetado.</t>
  </si>
  <si>
    <t xml:space="preserve">CHAVE PHILLIPS COTOCO 3/16 X 1.1/2 </t>
  </si>
  <si>
    <t>CATMAT -283234- Coador funil para leite, capacidade para 12 litros, com peneira filtradora trocável</t>
  </si>
  <si>
    <t>COADOR FUNIL PARA LEITE, CAPACIDADE PARA 12 LITROS, COM PENEIRA FILTRADORA TROCÁVEL</t>
  </si>
  <si>
    <t>CATMAT -10871- Coador voal 30x25cm para leite e derivados</t>
  </si>
  <si>
    <t>COADOR VOAL 30X25 CM</t>
  </si>
  <si>
    <t>unidade</t>
  </si>
  <si>
    <t>https://www.magazineluiza.com.br/coador-de-voal-voil-para-leites-vegetais-sucos-verdes-kefir-mavik-confeccoes/p/bkf2cbe372/ud/cocf/?&amp;seller_id=mavikconfeccoes&amp;utm_source=google&amp;utm_medium=pla&amp;utm_campaign=&amp;partner_id=61743&amp;gclid=CjwKCAiAgbiQBhAHEiwAuQ6BkosEFs7J4BKppQdNFoQC4beNoA879o3Dwb_Bevigl-eriuGbs6TKEhoCCxEQAvD_BwE&amp;gclsrc=aw.ds</t>
  </si>
  <si>
    <t>https://www.magazineluiza.com.br/coador-de-voal-leite-vegetal-suco-verde-kefir-regulavel-liebe-produtos-sustentaveis/p/dfak6k966c/ud/otud/?&amp;seller_id=liebebolsaseacessorios</t>
  </si>
  <si>
    <t>https://www.carrefour.com.br/kit-2-coador-de-voal-voil-para-leites-vegetais-sucos-verdes-mp908416017/p</t>
  </si>
  <si>
    <t>CATMAT -423847- Conjunto ferramentas, componentes: 9 peças: 4 pá, ancinho, garfo, 2 tesouras, bolsa, aplicação: jardinagem, características adicionais: cabo de madeira</t>
  </si>
  <si>
    <t>CONJUNTO FERRAMENTAS, COMPONENTES: 9 PEÇAS: 4 PÁ, ANCINHO, GARFO, 2 TESOURAS, BOLSA</t>
  </si>
  <si>
    <t xml:space="preserve">CONJUNTO </t>
  </si>
  <si>
    <t>CATMAT -355920- Focinheira, material: pvc - cloreto de polivinila, tamanho: 2, 4, 6, 8 e 10, aplicação: caninos, características adicionais: com velcro ajustável e borracha de proteção</t>
  </si>
  <si>
    <t>CONJUNTO FOCINHEIRA PARA CÃES 2, 4, 6, 8 e 10</t>
  </si>
  <si>
    <t>https://www.prevtech.com.br/conjunto-focinheira-confort-vet?parceiro=3256</t>
  </si>
  <si>
    <t>https://www.elevage.com.br/combo-focinheiras-de-polipropileno-05-pecas-1-ao-5</t>
  </si>
  <si>
    <t>https://www.extra.com.br/conjunto-focinheiras-de-polipropileno-5-pecas-1-ao-5-1510723240/p/1510723240?utm_medium=cpc&amp;utm_source=google_freelisting&amp;IdSku=1510723240&amp;idLojista=12231</t>
  </si>
  <si>
    <t>CATMAT -417739 – Cupinicida Cipermetrina 4,0%, similar à cupinicida Nitrosin, o prazo de validade não pode ser inferior a 2/3 da validade do produto.  “Só será admitida a oferta de agrotóxicos, seus componentes e afins que estejam previamente registrados no órgão federal competente, de acordo com as diretrizes e exigências dos órgãos federais responsáveis pelos setores da saúde, do meio ambiente e da agricultura, conforme artigo 3º da Lei n° 7.802, de 1989, e artigos 1°, inciso XLII, e 8° a 30, do Decreto n° 4.074, de 2002, e legislação correlata.”</t>
  </si>
  <si>
    <t>CUPINICIDA CIPERMETRINA 4,0% FRASCO 1L</t>
  </si>
  <si>
    <t>Frasco</t>
  </si>
  <si>
    <t>https://www.cobasi.com.br/cupinicida-liquido-12-x-1-l--n-900186245/p?idsku=900120833&amp;gclid=Cj0KCQiA3rKQBhCNARIsACUEW_a3F1t4wxVAHP_CROev9pDoHg4UUvPQrtcqQZiCcY_4NmnIGzctRdMaAuVIEALw_wcB</t>
  </si>
  <si>
    <t>https://www.lojaagropecuaria.com.br/Malathion-500-Ce-Nitrosin-1-litro/p?utm_source=google&amp;utm_medium=cpc&amp;utm_campaign=adwords&amp;gclid=Cj0KCQiA3rKQBhCNARIsACUEW_Y1Hg2P2Jr_QK0WzRh1lYnvRb546zwt4iC1Z9nMRGV4c1AqHnJ8E4kaAoxUEALw_wcB</t>
  </si>
  <si>
    <t>https://www.vitaliambiental.com.br/controle-de-pragas/cupinicida-de-sangosse-1-litro?parceiro=8603</t>
  </si>
  <si>
    <t>CATMAT -331212- Cutelo, material lâmina: aço inoxidável, material cabo: polipropileno, comprimento lâmina: 6 polegadas</t>
  </si>
  <si>
    <t>CUTELO 6 POLEGADAS CABO POLIPROPILENO</t>
  </si>
  <si>
    <t>https://www.lojamegamix.com.br/padrao/cutelo-p-cozinha-precision-6-branco-brinox?parceiro=7176&amp;gclid=Cj0KCQiA3rKQBhCNARIsACUEW_bWoWQpilkQJUEHeLk9iytNn333q3bVLcAE8QdZN3tHwa_9YVdVGIUaAoihEALw_wcB</t>
  </si>
  <si>
    <t>https://www.emporionh.com.br/cutelo-6-profissional-gourmet-mix?gclid=Cj0KCQiA3rKQBhCNARIsACUEW_ZITGW5HRaRANigQFhzG9cyPDCkoVBSvFwgAtREpUgc4_F4zBZWmZAaAqaFEALw_wcB</t>
  </si>
  <si>
    <t>https://www.carajasonline.com/cutelo-para-cozinha-6-brinox-precision-220201374/p?idsku=13292</t>
  </si>
  <si>
    <t xml:space="preserve">CATMAT -377788- Eletrodo revestido para solda elétrica 2,5 mm 6013, entregue em embalagem de 5 kg. Atenção: observar a unidade de medida do SIPAC e colocar múltiplo de 5 kg. </t>
  </si>
  <si>
    <t>ELETRODO REVESTIDO PARA SOLDA</t>
  </si>
  <si>
    <t>KG</t>
  </si>
  <si>
    <t>https://www.lojadomecanico.com.br/produto/157361/24/325/Eletrodo-Serralheiro-250mm-5Kg/153/?utm_source=googleshopping&amp;utm_campaign=xmlshopping&amp;utm_medium=cpc&amp;utm_content=157361&amp;gclid=Cj0KCQiA3rKQBhCNARIsACUEW_bUadJkKnfdbqTbzShSUwGY0nNyu1AEJpdAj5LIS2KaylRHS_1utkUaAlMrEALw_wcB</t>
  </si>
  <si>
    <t>https://www.dutramaquinas.com.br/p/eletrodo-2-5-mm-caixa-com-5-kg-e6013-ok-serralheiro-301673?gclid=Cj0KCQiA3rKQBhCNARIsACUEW_b4mTh9b74U03aJII-rk3tqezFPL_-ilYys9KpPwnIJmNh1wBivUe4aAhG-EALw_wcB</t>
  </si>
  <si>
    <t>https://loja.arcelormittal.com.br/eletrodo-revestido-e6013-2-50x350mm5kg/p?idsku=18</t>
  </si>
  <si>
    <t>CATMAT -468616- Enxada, material: aço carbono, largura: 24 cm, material cabo: madeira Descrição complementar: enxada estreita com cabo cerca de 130 cm. Similar a marca tramontina, modelo 77214654.</t>
  </si>
  <si>
    <t>ENXADA 24 CM COM CABO 130 CM</t>
  </si>
  <si>
    <t>https://www.lojadomecanico.com.br/produto/94137/31/327/enxada-de-aco-estreita-de-24cm-com-cabo-momfort-914022</t>
  </si>
  <si>
    <t>https://www.ferreiracosta.com/Produto/359040/enxada-estreita-24cm-em-aco-com-cabo-de-madeira-momfort</t>
  </si>
  <si>
    <t>https://www.chatuba.com.br/enxada-de-aco-estreita-com-cabo-24cm-momfort-/p</t>
  </si>
  <si>
    <t>CATMAT -329421- Enxadão, material: aço carbono temperado, características adicionais: pintura eletrostática a pó, material cabo: madeira 130 cm, largura mínima 10 cm, similar a marca Tramontina, modelo: 77272754</t>
  </si>
  <si>
    <t xml:space="preserve">ENXADÃO (ENXADECO) 10 CM CABO DE MADEIRA        </t>
  </si>
  <si>
    <t>https://www.magazineluiza.com.br/enxadao-estreito-2-5-cabo-de-madeira-130-cm-tramontina/p/hgj3ah2c2k/fs/cmia/</t>
  </si>
  <si>
    <t>https://www.magazineluiza.com.br/enxadao-estreito-com-olho-de-38-mm-e-cabo-de-madeira-130-cm-tramontina/p/aa46860kcb/fs/afer/</t>
  </si>
  <si>
    <t>https://www.magazineluiza.com.br/enxadao-largo-com-cabo-de-madeira-130-cm-tramontina/p/5827292/fs/cmia/</t>
  </si>
  <si>
    <t>CATMAT -126543- Enxame de abelha JANDAIRA</t>
  </si>
  <si>
    <t>ENXAME DE ABELHA JANDAIRA</t>
  </si>
  <si>
    <t>CATMAT -126543- Enxame de abelha JATAI</t>
  </si>
  <si>
    <t>ENXAME DE ABELHA JATAI</t>
  </si>
  <si>
    <t>CATMAT -126543- Enxame de abelha MANDAÇAIA</t>
  </si>
  <si>
    <t>ENXAME DE ABELHA MANDAÇAIA</t>
  </si>
  <si>
    <t>ENXAME DE ABELHA URUÇU</t>
  </si>
  <si>
    <t>CATMAT -434221- Estojo kit jogo de ferramentas e brocas contendo, 1 adaptador magnético universal, 1 adaptador de soquete, 18 brocas p/ metal titânio 1 a 10mm, 7 brocas p/ concreto 3 a 10mm, 7 brocas p/ madeira 3 a 10mm, 3 brocas chatas 16/22/32mm, 40 pontas 25mm: sl 4/4/6/6/7/7 - hex 3/4/5/6 - ph 0/0/1/1/2/2/2/3/3/3 - pz 0/0/1/1/2/2/2/3/3/3 – torx t10/t10/t15/t15/t20/t20/t25/t25/t30/t40 8 soquetes 5/6/7/8/9/10/11/13mm, 4 serras copo 32/38/45/54mm com adaptador, qualidade igual ou superior ao modelo x103tin bosch.</t>
  </si>
  <si>
    <t>ESTOJO KIT JOGO DE FERRAMENTAS 103 PEÇAS</t>
  </si>
  <si>
    <t>https://www.amazon.com.br/Azul-X-Line-unidades-Bosch-2607017395-000/dp/B07CVCTJLQ/ref=asc_df_B07CVCTJLQ/?tag=googleshopp00-20&amp;linkCode=df0&amp;hvadid=379733188771&amp;hvpos=&amp;hvnetw=g&amp;hvrand=13854703913141811836&amp;hvpone=&amp;hvptwo=&amp;hvqmt=&amp;hvdev=c&amp;hvdvcmdl=&amp;hvlocint=&amp;hvlocphy=1031439&amp;hvtargid=pla-782659647016&amp;psc=1</t>
  </si>
  <si>
    <t>https://lojasfacilashopp.com/products/estojo-kit-jogo-de-ferramentas-com-103-pecas-x-line-x103tin-bosch?currency=BRL&amp;utm_medium=cpc&amp;utm_source=google&amp;utm_campaign=Google%20Shopping</t>
  </si>
  <si>
    <t>https://www.extra.com.br/estojo-kit-jogo-de-ferramentas-com-103-pecas-x-line-x103tin-bosch-13986833/p/13986833?utm_medium=cpc&amp;utm_source=google_freelisting&amp;IdSku=13986833&amp;idLojista=27282</t>
  </si>
  <si>
    <t>CATMAT -354950- Estrovenga, material aço-carbono, tipo leve, comprimento olho 30 mm, dimensões aproximada: 21 x 12,8 cm (altura x largura), material cabo madeira 110 cm, tratamento superficial pintura eletrostática, similar a marca Tramontina, modelo: 77635585</t>
  </si>
  <si>
    <t>ESTROVENGA COM CABO DE MADEIRA</t>
  </si>
  <si>
    <t>Ricardo</t>
  </si>
  <si>
    <t>https://www.tramontinastore.com/estrovenga-tramontina-em-aco-com-cabo-de-madeira-110-cm_77635585/p</t>
  </si>
  <si>
    <t>https://www.americanas.com.br/produto/3665095788?pfm_carac=estrovenga&amp;pfm_page=search&amp;pfm_pos=grid&amp;pfm_type=search_page&amp;offerId=610b840652131c3c817355fb</t>
  </si>
  <si>
    <t>https://www.dular.com.br/estrovenga-tramontina-em-aco-com-cabo-de-madeira-110-cm-2147448528/p?idsku=2147457249&amp;idtag=a7c38a3d-91af-4fa9-9229-26e175a26d9f</t>
  </si>
  <si>
    <t>CATMAT -282595- Faca, material lâmina: aço inoxidável, material cabo: polietileno, comprimento lâmina: 6 polegadas, aplicação: desossa de carne</t>
  </si>
  <si>
    <t>FACA 6 POLEGADAS DESOSSAR CABO POLIPROPILENO</t>
  </si>
  <si>
    <t>https://www.viainox.com/faca-desossar-inox-6-polegadas-premium/p?utm_source=google&amp;utm_medium=cpc&amp;utm_campaign=shopping&amp;gclid=Cj0KCQiA3rKQBhCNARIsACUEW_YDS9LvQebIt9xGUNjFCviLH279as_0Em-RXSM8Qab1LwKCBTA4giYaAjVnEALw_wcB</t>
  </si>
  <si>
    <t>https://www.reidacutelaria.com.br/faca-inox-desossa-com-cabo-branco-6-mundial/p?idsku=551506&amp;gclid=Cj0KCQiA3rKQBhCNARIsACUEW_Zc5m8E5ELRkMhlVbVCSpQZshd5sFn0fYqkremXPyTx7-jmeAn-7qEaAid-EALw_wcB</t>
  </si>
  <si>
    <t>https://www.lojasuprir.com.br/cutelaria/faca-mundial-profissional-desossa-5515-6-branco?parceiro=2682&amp;gclid=Cj0KCQiA3rKQBhCNARIsACUEW_auKHdi-3io0Tle0mfm4jh0nf_c5RDHc7Y0SzXJNNZiZFNAVNhsKIAaAjsZEALw_wcB</t>
  </si>
  <si>
    <t>CATMAT -240330- Faca, material lâmina: aço inoxidável, material cabo: polipropileno, comprimento lâmina: 8 polegadas (20 cm), tipo do chef.</t>
  </si>
  <si>
    <t>FACA 8 POLEGADAS CHEF CABO POLIPROPILENO</t>
  </si>
  <si>
    <t>https://www.reidacutelaria.com.br/faca-chef-inox-com-cabo-branco-8-premium-tramontina/p?idsku=24476188&amp;gclid=Cj0KCQiA3rKQBhCNARIsACUEW_Z_CrZu2DeLSc_LmHWeL5JslFQx-aKVzWv-GM78LD2_RvYMnqlhSxEaAmLEEALw_wcB</t>
  </si>
  <si>
    <t>https://www.viainox.com/faca-para-carne-inox-8-polegadas-premium/p-1?utm_source=google&amp;utm_medium=cpc&amp;utm_campaign=shopping&amp;gclid=Cj0KCQiA3rKQBhCNARIsACUEW_YQbStM3PzR3kZ3cgEjtTNkKy-yIvX5zgmLiIwNrdr8dYoZX-5WNxcaAi6eEALw_wcB</t>
  </si>
  <si>
    <t>https://www.mariapiacasa.com.br/faca-chef-tramontina-premium-com-lamina-em-aco-inox-e-cabo-de-polipropileno-branco-8-24476188.html?gclid=Cj0KCQiA3rKQBhCNARIsACUEW_Yrrsjs2pQW9RjMvYPvBBAJlAO2FB836QhZyKwWNaq2MJII68Vbq0caAhbVEALw_wcB</t>
  </si>
  <si>
    <t>CATMAT -246942- Facão, material lâmina aço, material cabo madeira, comprimento 18 polegadas, tipo para mato, características adicionais fixação cinto gancho ou passador com 6 cm largura, material bainha couro.</t>
  </si>
  <si>
    <t>FACÃO 18 POL COM BAINHA COURO</t>
  </si>
  <si>
    <t>Régis</t>
  </si>
  <si>
    <t>https://www.loja.wenzel.com.br/facao-para-mato-wenzel-18-cabo-madeira-com-bainha-simples?utm_source=Site&amp;utm_medium=GoogleMerchant&amp;utm_campaign=GoogleMerchant&amp;gclid=Cj0KCQiAu62QBhC7ARIsALXijXTLSalyPZdjIXhnMnDyK0QFihv1eQaM6LUQBDO-0CvPM5hJvGJ3UP0aAieQEALw_wcB</t>
  </si>
  <si>
    <t>https://www.loja.wenzel.com.br/facao-para-mato-wenzel-20-cabo-madeira-com-bainha-simples?utm_source=Site&amp;utm_medium=GoogleMerchant&amp;utm_campaign=GoogleMerchant&amp;gclid=Cj0KCQiAu62QBhC7ARIsALXijXSp6m_JZvw180ZXzFS10PJZMvBvm7Mc02sh3MzMSGb4ASWrZL4keMoaAnHgEALw_wcB</t>
  </si>
  <si>
    <t>https://www.dular.com.br/facao-para-mato-tramontina-com-lamina-em-aco-carbono-e-cabo-de-madeira-18--2147478143/p?idsku=2147466093&amp;idtag=a7c38a3d-91af-4fa9-9229-26e175a26d9f&amp;gclid=Cj0KCQiAu62QBhC7ARIsALXijXRx5FJZsjQQfvFYOwCn0-DL__DyjYYTcq4rWrrqZ1bylpzJ8XWfBU0aApUbEALw_wcB</t>
  </si>
  <si>
    <t>CATMAT -355341- Ferro de solda, potência: 40 W, tensão: 220 v, aplicação: serviços de manutenção, formato ponta: cônica, tipo ponta: removível, características adicionais: com suporte para descanso</t>
  </si>
  <si>
    <t xml:space="preserve">FERRO DE SOLDA 40 W 220 V COM SUPORTE </t>
  </si>
  <si>
    <t>https://www.lojadomecanico.com.br/produto/103898/19/193/Ferro-de-Solda-40W-220V/153/?utm_source=googleshopping&amp;utm_campaign=xmlshopping&amp;utm_medium=cpc&amp;utm_content=103898&amp;gclid=Cj0KCQiA3rKQBhCNARIsACUEW_a73X4dITCZhtRW4irY1jjeEs6NnGDQ4D9BvXGfqtddPbheMlxPYCYaAlB9EALw_wcB</t>
  </si>
  <si>
    <t>https://www.tramontinastore.com/ferro-de-solda-tramontina-40-w-220-v-com-empunhadura-plastica_43752505/p?idsku=43752505&amp;gclid=Cj0KCQiA3rKQBhCNARIsACUEW_Zgajcg7QZjZPMaF7Py-wuJ7Bkpn9nhIyM-D4hidwu3GV_3zRliIBEaAnU8EALw_wcB</t>
  </si>
  <si>
    <t>https://www.google.com/search?q=FERRO+DE+SOLDA+40+W+220+V+COM+SUPORTE&amp;tbm=shop&amp;ei=wzwNYrL7AtfG5OUPvL2J8A0&amp;ved=0ahUKEwjy6Jzj54T2AhVXI7kGHbxeAt4Q4dUDCAs&amp;uact=5&amp;oq=FERRO+DE+SOLDA+40+W+220+V+COM+SUPORTE&amp;gs_lcp=Cgtwcm9kdWN0cy1jYxADMgUIABCiBDIFCAAQogQyBQgAEKIEOgUIIRCgAToHCCEQChCgAToKCCEQFhAdEB4QGEoECEEYAFAAWKUZYIEbaABwAHgAgAGFAogB8BKSAQYwLjEyLjGYAQCgAQKgAQHAAQE&amp;sclient=products-cc</t>
  </si>
  <si>
    <t>CATMAT -246959- Foice, material: aço, tratamento superficial: pintura envernizada, tipo: aberta, comprimento da foice mínimo: 37 cm, comprimento do cabo: 120 cm, material cabo: madeira.</t>
  </si>
  <si>
    <t>FOICE COM CABO DE MADEIRA</t>
  </si>
  <si>
    <t>https://www.lojadomecanico.com.br/produto/87793/33/594/foice-rocadeira-com-cabo-de-eucalipto-120cm-tramontina-77600615</t>
  </si>
  <si>
    <t>https://www.dutramaquinas.com.br/p/foice-rocadeira-com-cabo-de-madeira-de-100-cm-77600-615</t>
  </si>
  <si>
    <t>https://www.magazineluiza.com.br/foice-santa-catarina-c-cabo-120cm-tramontina/p/hk87ak41e5/cj/foce/</t>
  </si>
  <si>
    <t>CATMAT -254984- Foicinha, material: aço, comprimento lâmina: 40 cm, comprimento cabo: 13 cm</t>
  </si>
  <si>
    <t>FOICINHA PARA PASTO COM CABO 13 CM LAMINA 40 CM</t>
  </si>
  <si>
    <t>https://www.jardineiros.net/foicinha-para-pasto-com-cabo-de-madeira-13-cm</t>
  </si>
  <si>
    <t>https://www.tramontinastore.com/foicinha-para-pasto-tramontina-em-aco-com-cabo-de-madeira_77682015/p?idsku=77682015&amp;gclid=Cj0KCQiAu62QBhC7ARIsALXijXRu5aXxxTmC094m0-t-MnIc9FqaoV-Uip4WsNO22yuqvUOGtDkvy6IaAovtEALw_wcB</t>
  </si>
  <si>
    <t>https://www.buritimaquinas.com.br/jardinagem/ferramentas-para-jardim/foicinha-p-pasto-em-aco-com-cabo-de-madeira-77682015-tramontina?parceiro=5136&amp;gclid=Cj0KCQiAu62QBhC7ARIsALXijXSykhKWWvrZrbHjhvGjsOlFfBZafcmZiWW9DIHmZ3ufXEkjh9T8M2UaAji5EALw_wcB</t>
  </si>
  <si>
    <t>CATMAT -450220- Forma para queijo frescal, plástico reforçado para 1000 g.</t>
  </si>
  <si>
    <t xml:space="preserve">FORMA MINAS FRESCAL 1000 G </t>
  </si>
  <si>
    <t>http://www.lojacasafaz.com.br/agropecuaria/forma-para-queijo-minas-frescal-1kg?parceiro=1219</t>
  </si>
  <si>
    <t>https://www.lojadoqueijeiro.com.br/forma-minas-frescal-1000g?utm_source=Site&amp;utm_medium=GoogleMerchant&amp;utm_campaign=GoogleMerchant&amp;gclid=Cj0KCQiA3rKQBhCNARIsACUEW_bDlQfkMI-M-c3S6-L2TKHRjcJWN1of98BK8N-cRhuXqKE1l3e4QLkaAu8kEALw_wcB</t>
  </si>
  <si>
    <t>CATMAT -297952- Formão, material: aço inoxidável, tipo: lambotte, tipo ponta: curva, comprimento: 25 mm</t>
  </si>
  <si>
    <t>FORMÃO LAMBOTTE 25MM CURVO</t>
  </si>
  <si>
    <t>https://www.rhosse.com.br/formao-lambotte-curvo-25-mm/p?gclid=Cj0KCQiA3rKQBhCNARIsACUEW_bOomZsaAMkMGVm7o8m3SzRyRK6LhjI-u7qjErcfUYY4WqwFiMo-ygaAtm2EALw_wcB</t>
  </si>
  <si>
    <t>https://www.fasthospitalar.com.br/formao-lambotte-25-mm-curvo-para-cirurgia-ossea-24-cm/p?gclid=Cj0KCQiA3rKQBhCNARIsACUEW_Z-QBnWxELOv3t3hTIQh2g1pnjpx4ZwlHeXu5oY-Vmz5angE5S0YqcaAh8XEALw_wcB</t>
  </si>
  <si>
    <t>https://www.endocommerce.com.br/equipamentos/formao/formao-lambotte-reto-para-cirurgia-ossea-24-cm?parceiro=8702&amp;variant_id=2841&amp;gclid=Cj0KCQiA3rKQBhCNARIsACUEW_ZLWDnAzIdarRgPDSgEZee-df3iwA4j6ESWYqEmm2SDHj4HgPX3ntQaAtQeEALw_wcB</t>
  </si>
  <si>
    <t>CATMAT -388005- Formicida sulfluramida, concentração: 0,3% p/p, apresentação: isca granulada, número de referência química: cas 4151-50-2, similar Mirex-S, o prazo de validade não pode ser inferior a 2/3 da validade do produto. 
“Só será admitida a oferta de agrotóxicos, seus componentes e afins que estejam previamente registrados no órgão federal competente, de acordo com as diretrizes e exigências dos órgãos federais responsáveis pelos setores da saúde, do meio ambiente e da agricultura, conforme artigo 3o da Lei n° 7.802, de 1989, e artigos 1°, inciso XLII, e 8° a 30, do Decreto n° 4.074, de 2002, e legislação correlata. ”</t>
  </si>
  <si>
    <t>FORMICIDA SULFLURAMIDA 0,3 %</t>
  </si>
  <si>
    <t>https://villaverdeagro.com.br/produto/mirex</t>
  </si>
  <si>
    <t>https://www.daldeganpecuaria.com.br/p-7518740-FORMICIDA-MIREX-S-SD-500G#:~:text=FORMICIDA%20MIREX%2DS%20SD%20500G%20por%20R%2410%2C22</t>
  </si>
  <si>
    <t>CATMAT -482614- Fresa, material: metal duro características adicionais: 4 dentes norma técnica: din 6527l aplicação: usinagem diâmetro: 1/2 polegada (12,7 mm)</t>
  </si>
  <si>
    <t>FRESAS TOPO DE 4 CORTES  1/2 POLEGADA</t>
  </si>
  <si>
    <t>https://www.anhangueraferramentas.com.br/produto/fresa-topo-reto-hss-1-2-4-cortes-1501-indaco-100062?utm_source=google&amp;utm_medium=cpc&amp;utm_campaign=https://www.anhangueraferramentas.com.br/produto/fresa-topo-reto-hss-1-2-4-cortes-1501-indaco-100062?utm_source=google&amp;utm_medium=cpc&amp;utm_campaign=merchant&amp;gclid=Cj0KCQiA3rKQBhCNARIsACUEW_bNkD91smhjQwqJh0EyFyOPnRQ33g9098Yw_OyOkCWE-Cj2IOWivUIaAvE-EALw_wcB</t>
  </si>
  <si>
    <t>https://www.ccpvirtual.com.br/fresa-de-topo-1-2-4-cortes-aco-rapido-hss-din844-rocast/p?idsku=55332&amp;gclid=Cj0KCQiA3rKQBhCNARIsACUEW_b8OQtpAVC75H5YV1_8RMX-kOngErfUfayLqSRc-ELyVWVhn2KM0TUaAt8kEALw_wcB</t>
  </si>
  <si>
    <t>https://www.pivetaferramentas.com.br/ofertas/fresa-topo-reto-hss-1/2-haste-cilindrica-4-cortes?parceiro=2331</t>
  </si>
  <si>
    <t>CATMAT -482620- Fresa, material: metal duro características adicionais: 4 dentes norma técnica: din 6527l aplicação: usinagem diâmetro:  1/4 polegada (6,4 mm)</t>
  </si>
  <si>
    <t>FRESAS TOPO DE 4 CORTES  1/4 POLEGADA</t>
  </si>
  <si>
    <t>https://www.pivetaferramentas.com.br/ofertas/fresa-topo-reto-hss-med-1/4-haste-cilindrica-4-cortes?parceiro=2331&amp;gclid=Cj0KCQiA3rKQBhCNARIsACUEW_YcpSyB81EUrps79JkSP8VQZuyeF0HEpKEqp2BOvs34VznSiBpjUiAaAnqJEALw_wcB</t>
  </si>
  <si>
    <t>https://www.anhangueraferramentas.com.br/produto/fresa-topo-reto-hss-1-4-4-cortes-1501-indaco-100066?utm_source=google&amp;utm_medium=cpc&amp;utm_campaign=https://www.anhangueraferramentas.com.br/produto/fresa-topo-reto-hss-1-4-4-cortes-1501-indaco-100066?utm_source=google&amp;utm_medium=cpc&amp;utm_campaign=merchant&amp;gclid=Cj0KCQiA3rKQBhCNARIsACUEW_aopHOVFE8KkkN4mRQeU0DXYbba2Ur3VIROYx-BYARHNiIVC8M6s4EaAof1EALw_wcB</t>
  </si>
  <si>
    <t>CATMAT -482607- Fresa, material: metal duro características adicionais: 4 dentes norma técnica: din 6527l aplicação: usinagem diâmetro: 1/8 polegada (3,0 mm)</t>
  </si>
  <si>
    <t>FRESAS TOPO DE 4 CORTES  1/8 POLEGADA</t>
  </si>
  <si>
    <t>https://www.anhangueraferramentas.com.br/produto/fresa-topo-reto-hss-1-8-4-cortes-1501-indaco-112834?utm_source=google&amp;utm_medium=cpc&amp;utm_campaign=https://www.anhangueraferramentas.com.br/produto/fresa-topo-reto-hss-1-8-4-cortes-1501-indaco-112834?utm_source=google&amp;utm_medium=cpc&amp;utm_campaign=merchant&amp;gclid=Cj0KCQiA3rKQBhCNARIsACUEW_Y0lTWXWc3zQ8_JWo8EXsv2URxx4wCkWUv_SfBLlxGPg2uI257ucHgaAr5hEALw_wcB</t>
  </si>
  <si>
    <t>https://www.ccpvirtual.com.br/fresa-de-topo-1-8-4-cortes-aco-rapido-hss-din844-rocast/p?idsku=55326&amp;gclid=Cj0KCQiA3rKQBhCNARIsACUEW_ZpmSvzfkjuL2ExU7wkn4hbfR5mFKKSFfMRRxAkcZ6UndNflavOpb4aAgZUEALw_wcB</t>
  </si>
  <si>
    <t>https://www.pivetaferramentas.com.br/fresamento/fresa-de-topo-hss/fresa-de-topo-reto-med-18-haste-cilindrica-4-cortes-din-844-an-aco-hss-m2-cod-1501-indaco?parceiro=2331&amp;gclid=Cj0KCQiA3rKQBhCNARIsACUEW_bPvAaSiyqY7jfuirvbbjBWZTNxMOly3JTgheBOavCi2tNqlslLJ5EaAmIZEALw_wcB</t>
  </si>
  <si>
    <t>CATMAT -482619- Fresa, material: metal duro características adicionais: 4 dentes norma técnica: din 6527K aplicação: usinagem diâmetro: 3/16 polegada (4,8 mm)</t>
  </si>
  <si>
    <t>FRESAS TOPO DE 4 CORTES  3/16 POLEGADA</t>
  </si>
  <si>
    <t>https://www.ccpvirtual.com.br/fresa-de-topo-3-16-4-cortes-aco-rapido-hss-din844-rocast/p?idsku=55328&amp;gclid=Cj0KCQiA3rKQBhCNARIsACUEW_aGf1r6_LiFJftFG_Z0fXQrLSzXBiJmzXeFwcK9UdcpExJ5jTAF7lcaArTaEALw_wcB</t>
  </si>
  <si>
    <t>https://espacodasferramentas.com.br/produtos/detalhes/fresa-topo-reto-hss-4-cortes-diametro-de-0476-x-055mm-3-16-induline-0400-3-16-r43-16-indaco/</t>
  </si>
  <si>
    <t>https://www.pivetaferramentas.com.br/fresa-de-topo-hss/fresa-de-topo-reto-induline-0400-med-316-4-cortes-semelhante-din-844-an-aco-hss-m2-indaco?parceiro=2331</t>
  </si>
  <si>
    <t>CATMAT -482618- Fresa, material: metal duro características adicionais: 4 dentes norma técnica: din 6527l aplicação: usinagem diâmetro: (9,5 mm)</t>
  </si>
  <si>
    <t>FRESAS TOPO DE 4 CORTES  3/8 POLEGADA</t>
  </si>
  <si>
    <t>https://www.pivetaferramentas.com.br/ofertas/fresa-topo-reto-hss-3/8-haste-cilindrica-4-cortes?parceiro=2331&amp;gclid=Cj0KCQiA3rKQBhCNARIsACUEW_Z_qzsrUhXk6BxD3wyXz6Q6Jb0crEGomCHB5zcUl8P9dUUoTc4KKIUaAs__EALw_wcB</t>
  </si>
  <si>
    <t>https://www.anhangueraferramentas.com.br/produto/fresa-topo-reto-hss-3-8-4-cortes-1501-indaco-100064?utm_source=google&amp;utm_medium=cpc&amp;utm_campaign=https://www.anhangueraferramentas.com.br/produto/fresa-topo-reto-hss-3-8-4-cortes-1501-indaco-100064?utm_source=google&amp;utm_medium=cpc&amp;utm_campaign=merchant&amp;gclid=Cj0KCQiA3rKQBhCNARIsACUEW_bs1xLykdxBIB2V8POlDNioPuGpC2LrvG_UCsBUZY50zc_0SB7LX3EaAiDlEALw_wcB</t>
  </si>
  <si>
    <t>https://www.ccpvirtual.com.br/fresa-de-topo-3-8-4-cortes-aco-rapido-hss-din844-rocast/p?idsku=55331&amp;gclid=Cj0KCQiA3rKQBhCNARIsACUEW_a2r5ng8tjUNM697941x7dW4MZp6OmmbT5WE4JTdzlZN6Zv8O51e7oaAvK7EALw_wcB</t>
  </si>
  <si>
    <t>CATMAT -482612- Fresa, material: metal duro características adicionais: 4 dentes norma técnica: din 6527l aplicação: usinagem diâmetro: 5/16 polegada (7,8 mm)</t>
  </si>
  <si>
    <t>FRESAS TOPO DE 4 CORTES  5/16 POLEGADA</t>
  </si>
  <si>
    <t>https://www.pivetaferramentas.com.br/ofertas/fresa-topo-reto-hss-med-5/16-haste-cilindrica-4-cortes?parceiro=2331&amp;gclid=Cj0KCQiA3rKQBhCNARIsACUEW_bvFV5ui-V6e6oiYBp2ClzcRaEZdDQtSrCkhbWuiKZQNThmcCpJ9SkaAtzuEALw_wcB</t>
  </si>
  <si>
    <t>https://www.ccpvirtual.com.br/fresa-de-topo-5-16-4-cortes-aco-rapido-hss-din844-rocast/p?idsku=55330&amp;gclid=Cj0KCQiA3rKQBhCNARIsACUEW_YvYsLMqUNlWMfZEuAH35fMtOZKehnvWaycnvSEg0tC836XBWt_ZwUaAoRrEALw_wcB</t>
  </si>
  <si>
    <t>https://docs.google.com/spreadsheets/d/1WtR0lFXiY_JEp8Wr_wvLyuGmgfp31yKLuCpHGtTLTJ4/edit#gid=1349302648</t>
  </si>
  <si>
    <t>CATMAT -230677- Fundo peneira granulométrica, material: aço inoxidável, diâmetro: 8 polegadas, altura: 2 polegadas</t>
  </si>
  <si>
    <t xml:space="preserve">FUNDO PARA PENEIRA GRANULOMÉTRICA 8 X 2 POLEGADAS	</t>
  </si>
  <si>
    <t>https://www.lojasynth.com/inox/fundo-para-peneiras/fundo-para-peneira-em-aco-inox?parceiro=2827&amp;variant_id=239</t>
  </si>
  <si>
    <t>https://www.didaticasp.com.br/fundo-em-inox-para-peneira-granulometrica-de-8x2</t>
  </si>
  <si>
    <t>https://www.cienlab.com.br/fundo-intermediario-para-peneira-granulometrica-inox.html</t>
  </si>
  <si>
    <t>CATMAT - 269655 - Caixa plástica, material: poliestireno cristal, comprimento: 11 cm, largura: 11 cm, altura: 3,5 cm, aplicação: laboratório, transmitância: transparente</t>
  </si>
  <si>
    <t>GERBOX POLIESTIRENO CRISTAL</t>
  </si>
  <si>
    <t>https://www.lojanetlab.com.br/plasticos/gerbox/gerbox-poliestireno-cristal</t>
  </si>
  <si>
    <t>https://www.dsyslab.com.br/consumos/gerbox/gerbox-ps-cristal-com-tampa-transparente-11x11x3-5-cm-j-prolab</t>
  </si>
  <si>
    <t>https://www.glasslab.com.br/plasticos/gerbox-poliestireno-cristal-para-germinacao-de-sementes</t>
  </si>
  <si>
    <t>CATMAT -379963- Glifosato, concentração 48% m/v 480 g/L, apresentação concentrado solúvel, número de referência química 1071-83-6, similar ao Glifosato ATAR 48, Glifosato NORTOX 480 SL, o prazo de validade não pode ser inferior a 2/3 da validade do produto. 
“Só será admitida a oferta de agrotóxicos, seus componentes e afins que estejam previamente registrados no órgão federal competente, de acordo com as diretrizes e exigências dos órgãos federais responsáveis pelos setores da saúde, do meio ambiente e da agricultura, conforme artigo 3o da Lei n° 7.802, de 1989, e artigos 1°, inciso XLII, e 8° a 30, do Decreto n° 4.074, de 2002, e legislação correlata. ”</t>
  </si>
  <si>
    <t>GLIFOSATO 48%</t>
  </si>
  <si>
    <t>L</t>
  </si>
  <si>
    <t>CATMAT -332854- Grampo, material: aço galvanizado, aplicação: cerca arame, tamanho: 19 x 11, tipo: “U”, entregue em saco com 1 kg.</t>
  </si>
  <si>
    <t>GRAMPO GALVANIZADO 19 X 11</t>
  </si>
  <si>
    <t>https://loja.detack.com.br/grampo-para-cerca-19x11-galvanizado-1kg</t>
  </si>
  <si>
    <t>https://www.magazineluiza.com.br/grampo-cerca-gerdau-19x11-kg-118000028/p/hfh880e5kj/pf/gdcl/?&amp;seller_id=rcdeletrica2</t>
  </si>
  <si>
    <t>https://www.americanas.com.br/produto/137125509?opn=YSMESP#info-section</t>
  </si>
  <si>
    <t>CATMAT -478402- Material veterinário, tipo: grosa, material: cabo madeira e lima aço inoxidável, comprimento: comprimento total cerca de 50 cm</t>
  </si>
  <si>
    <t>GROSA PARA CASQUEAMENTO 50 CM COM CABO</t>
  </si>
  <si>
    <t>https://www.selariaconfianca.com.br/grosa-com-cabo-sc9061?utm_source=Site&amp;utm_medium=GoogleMerchant&amp;utm_campaign=GoogleMerchant</t>
  </si>
  <si>
    <t>https://www.rodeowest.com.br/produto/grosa-para-casqueamento-rodeo-west-24168-159258?utm_source=&amp;utm_medium=&amp;utm_campaign=&amp;gclid=Cj0KCQiA3rKQBhCNARIsACUEW_bzd9VvrmoVFnqG5IEIa-x_EXOx8ABo3IwQ6Tdbdof4Chbgf8FbqGgaAhy8EALw_wcB</t>
  </si>
  <si>
    <t>https://www.selariapinheiro.com.br/grosa-para-ferrador-com-cabo-bj30-1930</t>
  </si>
  <si>
    <t>CATMAT -405587- Inseticida de uso geral. Deltametrina, concentração: 0,2% p,p, apresentação: pó, número de referência química: cas 52918-63-5, similar ao Sinistro 2P, o prazo de validade não pode ser inferior a 2/3 da validade do produto. 
“Só será admitida a oferta de agrotóxicos, seus componentes e afins que estejam previamente registrados no órgão federal competente, de acordo com as diretrizes e exigências dos órgãos federais responsáveis pelos setores da saúde, do meio ambiente e da agricultura, conforme artigo 3º da Lei n° 7.802, de 1989, e artigos 1°, inciso XLII, e 8° a 30, do Decreto n° 4.074, de 2002, e legislação correlata.</t>
  </si>
  <si>
    <t>INSETICIDA DE USO GERAL DELTAMETRINA 0,2%</t>
  </si>
  <si>
    <t>https://www.tdppragas.com.br/produto/cyperex-2ps-deltametrina-1kg/</t>
  </si>
  <si>
    <t>https://www.phquimica.com.br/kellbyol-deltametrina-kelldrin-1-kg</t>
  </si>
  <si>
    <t>https://www.domis.com.br/sinistro-2p-1-kg/p</t>
  </si>
  <si>
    <t>CATMAT -384063- Inseticida para o controle de cupins, Fipronil, concentração: 2,5% p/p, apresentação: concentrado emulsionável, número de referência química: CAS 120068-37-3, similar Fipronil Fipromix.
“Só será admitida a oferta de agrotóxicos, seus componentes e afins que estejam previamente registrados no órgão federal competente, de acordo com as diretrizes e exigências dos órgãos federais responsáveis pelos setores da saúde, do meio ambiente e da agricultura, conforme artigo 3o da Lei n° 7.802, de 1989, e artigos 1°, inciso XLII, e 8° a 30, do Decreto n° 4.074, de 2002, e legislação correlata. ”</t>
  </si>
  <si>
    <t>INSETICIDA PARA O CONTROLE DE CUPINS FIPRONIL 2,5%</t>
  </si>
  <si>
    <t>LITRO</t>
  </si>
  <si>
    <t>https://www.hiperfer.com.br/inseticida-fipronil-fipromix-1-litro-dipil</t>
  </si>
  <si>
    <t>https://www.tdppragas.com.br/produto/fipronil-fersol-25ce/</t>
  </si>
  <si>
    <t>https://www.tdppragas.com.br/produto/taurus-sc-fipronil-5/</t>
  </si>
  <si>
    <t>CATMAT -422013- Jogo de brocas din 338 / tipo: hss (aço rápido) / com caixa para acomodação / jogo contendo 25 rocas nas seguintes medidas: 1,0 - 1,5 - 2,0 - 2,5 - 3,0 - 3,5 - 4,0 - 4,5 - 5,0 - 5,5 - 6,0 - 6,5 - 7,0 - 7,5 - 8,0 - 8,5 - 9,0 - 9,5 - 10,0 - 10,5 - 11,0 - 11,5 - 12,0 - 12,5 - 13,0 mm / garantia mínima de 06 meses / similar ou superior ao modelo Htom 17155, Rocast-50161.</t>
  </si>
  <si>
    <t>JOGO DE BROCAS 1,0 A 13MM DIN 338 N COM 25 PEÇAS</t>
  </si>
  <si>
    <t>https://www.lojadomecanico.com.br/produto/8462/37/778/Jogo-de-Brocas-Aco-Rapido-com-25-pecas-10-a-130mm-e-Estojo-Metalico/153/?utm_source=googleshopping&amp;utm_campaign=xmlshopping&amp;utm_medium=cpc&amp;utm_content=8462&amp;gclid=Cj0KCQiA3rKQBhCNARIsACUEW_a0StUl4PF5r-PqoOr910X4qY_Y2H8WRVy8jF_pUptJiC0Yc2OVspMaAtFkEALw_wcB</t>
  </si>
  <si>
    <t>https://www.pontofrio.com.br/jogo-de-brocas-helicoidais-25-pecas-10-a-130-mm-rocast-1500173205/p/1500173205?utm_medium=cpc&amp;utm_source=GP_PLA&amp;IdSku=1500173205&amp;idLojista=12231&amp;utm_campaign=3P_All-Produtcs_SSC&amp;gclid=Cj0KCQiA3rKQBhCNARIsACUEW_YoUjtqXqm56reyj1q35uP9y2g8BLpXjL01DSSlDZTEw5AWvhe1_7gaAkb9EALw_wcB</t>
  </si>
  <si>
    <t>https://www.lojavalflex.com.br/jogo-de-broca-aco-rapido-25-pecas-1-a-13mm---rocast-43971/p?idsku=3685</t>
  </si>
  <si>
    <t>CATMAT -332003- Jogo de chave de fenda e phillips com 09 peças, material aço cromo vanádio, niquelado, ponta magnética de alta resistência, composição: 09 peças, sendo 05 fendas: 1/8" x 4" (3,5 x 100mm), 1/4" x 6" (6 x 150mm), 5/16" x 8" (8 x 200mm), 3/16" x 4" (5 x 10mm), 1/4" x 4" ( 6 x 100mm), 4 phillips: 3/16" x 3" (ph1 x 75), 5/16" x 6" (ph3 x 150), 1/8 x 3" (ph0 x 75), 1/4" x 4" (ph2 x 100) similar a Moretzsohn-59007.</t>
  </si>
  <si>
    <t>JOGO DE CHAVE DE FENDA E PHILLIPS COM 09 PEÇAS</t>
  </si>
  <si>
    <r>
      <rPr>
        <color rgb="FF1155CC"/>
        <u/>
      </rPr>
      <t>https://www.lojadomecanico.com.br/produto/81340/2/121/Jogo-Chave-de-Fenda-e-Phillips-com-09-Pecas/153/?utm_source=googleshopping&amp;utm_campaign=xmlshopping&amp;utm_medium=cpc&amp;utm_content=81340</t>
    </r>
    <r>
      <rPr/>
      <t>0</t>
    </r>
  </si>
  <si>
    <t>CATMAT -332003- Conjunto de chaves fenda e philips sem hastes isoladas, de 6 peças / material das hastes: aço cr-v (cromo vanádio), com acabamento niquelado e ponta magnética com acabamento cromado / cabo: ergonômico / composição do conjunto(medidas aproximadas): 4 chaves de fenda: 1/8x3”, 3/16”x4”, 1/4x4” e 5/16”, e 2 chaves philips: 1/8x3” e 3/16x4”, garantia mínima do fabricante contra vícios e defeitos de fabricação: 1 ano, referência de qualidade: similar ou superior a belzer 232102bn, tramontina pro, vonder plus, gedore, irwin.</t>
  </si>
  <si>
    <t xml:space="preserve">JOGO DE CHAVE DE FENDA E PHILLIPS DE AÇO CROMO VANÁDIO COM 06 PEÇAS </t>
  </si>
  <si>
    <t>https://www.tocaobra.com.br/p/7801273/jogo-chave-phillipsfenda-6-pecas-belzer-47775-unitario</t>
  </si>
  <si>
    <t>https://www.madeiramadeira.com.br/jogo-de-chaves-de-fenda-e-phillips-6-pecas-belzer-1579329.html?seller=13782&amp;origem=pla-1579329&amp;utm_source=google&amp;utm_medium=cpc&amp;utm_content=jogos-de-ferramentas-465&amp;utm_term=&amp;utm_id=10816328090&amp;gclid=Cj0KCQiA3rKQBhCNARIsACUEW_bYs6Ms7yx4c9_DkqSQ7dbQsqpWpxAkdrYoUc93ZBcvGmaUQ2lNUzIaAm1kEALw_wcB</t>
  </si>
  <si>
    <t>https://www.magazineluiza.com.br/jogo-de-chaves-de-fenda-phillips-com-6-pecas-belzer/p/dak93jca2b/fs/jgcf/?&amp;seller_id=uauferramentas&amp;utm_source=google&amp;utm_medium=pla&amp;utm_campaign=&amp;partner_id=54222&amp;gclid=Cj0KCQiA3rKQBhCNARIsACUEW_b_BmWoshPbJqfvxM7KgGFHI6q5s2ncT0jNhkNaJoc4e20QdNAnQk8aAvqKEALw_wcB&amp;gclsrc=aw.ds</t>
  </si>
  <si>
    <t>CATMAT -234019- Jogo de chaves de fenda e Philips com 7 peças. conjunto ferramentas, componentes: chave fenda e Philips,alicate bico corte e comum,, aplicação: manutenção equipamentos eletrônicos. aço cromo vanádio, bitola 3polx60mm, 4,5polx80mm, 4,5polx100mm, 6polx150mm, 8polx200mm, 10polx150mm, cabo propileno, ponta fosfatado.</t>
  </si>
  <si>
    <t>JOGO DE CHAVES DE FENDA E PHILIPS COM 7 PEÇAS</t>
  </si>
  <si>
    <t>https://www.lojadomecanico.com.br/produto/81122/2/121/jogo-de-chaves-de-fenda-e-phillips-7-pecas-em-cr-v-fortgpro-fg8180</t>
  </si>
  <si>
    <t>https://www.lojadomecanico.com.br/produto/4944/2/121/jogo-de-chaves-de-fendaphilips-com-7-pecas-tramontina-43408115</t>
  </si>
  <si>
    <t>https://www.americanas.com.br/produto/3206782132?pfm_carac=jogo-chaves-de-fenda-7-pecas-tramontina&amp;pfm_page=search&amp;pfm_pos=grid&amp;pfm_type=search_page&amp;offerId=6082db7c0c07044266dab397</t>
  </si>
  <si>
    <t>247002- Machado, material: aço forjado, largura lâmina mínima: 14 cm, peso: 3,5 lb, comprimento do cabo mínimo: 90 cm.</t>
  </si>
  <si>
    <t>MACHADO 3,5 LIBRAS COM CABO DE MADEIRA</t>
  </si>
  <si>
    <t>https://www.lojadomecanico.com.br/produto/74478/33/594/machado-35-libras-com-cabo-fuzil-007421</t>
  </si>
  <si>
    <t>https://www.ferreiracosta.com/Produto/359051/machado-35-libras-com-cabo-de-madeira-momfort</t>
  </si>
  <si>
    <t>https://www.armazemcoral.com.br/machado-soldado-35-libras-com-cabo-de-madeira-90-cm-77322534-tramontina-730874-230</t>
  </si>
  <si>
    <t>CATMAT -296927- Mangueira hidráulica, material: polietileno virgem, características adicionais: espaçamento com 30 cm entre gotejadores, aplicação: irrigação, cor: preta, tipo: gotejadora, espessura parede: 18 microm. Descrição complementar:: Pressão máxima de serviço: 1 bar; Vazão máxima: 1,6 L/h;Distância entre os gotejadores: 30 cm; 150microns; similar ou superior a NETAFIM STREAMLINE X 16060, entregue em rolo com 1000 m. Atenção: observar a unidade de medida do SIPAC e colocar múltiplo de 1000 m.</t>
  </si>
  <si>
    <t xml:space="preserve">MANGUEIRA DE IRRIGAÇÃO COM GOTEJADOR        </t>
  </si>
  <si>
    <t>metro</t>
  </si>
  <si>
    <t>https://www.americanas.com.br/produto/209734030?epar=bp_pl_00_go_pla_teste_b2wads&amp;opn=YSMESP&amp;WT.srch=1&amp;aid=5fce7977135aa900172984da&amp;sid=68185347000190&amp;pid=209734030&amp;chave=vnzpla_5fce7977135aa900172984da_68185347000190_209734030&amp;gclid=Cj0KCQiA3rKQBhCNARIsACUEW_a5TbUX_TCQuUUJunRtvDzcRsmTKmw5fkWEwS8ipbuYmAxHiWUVkxIaArxpEALw_wcB</t>
  </si>
  <si>
    <t>https://www.magazineluiza.com.br/mangueira-gotejamento-petroisa-300m-espacamento-30x30cm/p/kk0698378b/cj/mjac/?&amp;seller_id=centroagricolatupa&amp;utm_source=google&amp;utm_medium=pla&amp;utm_campaign=&amp;partner_id=54222&amp;gclid=Cj0KCQiA3rKQBhCNARIsACUEW_aLC0TSyWn7Mo9B6W0Dvjs7RzaVgrcht12Oj4r6rSmy-q1k0sUkKacaAukEEALw_wcB&amp;gclsrc=aw.ds</t>
  </si>
  <si>
    <t>https://www.centroagricolatupa.com.br/fita-gotejadora-400m-30x30cm-e-conexoes?utm_camp=gshop&amp;idgrade=251&amp;gclid=Cj0KCQiA3rKQBhCNARIsACUEW_aGWPSuHxfdMb6DNV1Lgk3nFYaGGS_heNT-D4oCifwxLriuw2-MmU0aAu6kEALw_wcB</t>
  </si>
  <si>
    <t>CATMAT -307466- Mangueira jardim, material pvc - cloreto de polivinila, diâmetro 3/4" (19 mm), cor verde cristal, características adicionais camada interna e externa em pvc flexível.</t>
  </si>
  <si>
    <t>MANGUEIRA DIÂMETRO 3/4" (19 MM)</t>
  </si>
  <si>
    <t>METRO</t>
  </si>
  <si>
    <t>https://www.elastobor.com.br/mangueira-trancada-de-jardim-ibira-lilas-3-4-polegadas/p?idsku=41064018</t>
  </si>
  <si>
    <t>https://www.magazineluiza.com.br/mangueira-p-jardim-3-4-pt180-vermelha-luxo-ibira/p/jd17fh965e/cj/mjac/?&amp;seller_id=borrachasjundiai</t>
  </si>
  <si>
    <t>https://www.bjshop.com.br/produto/mangueira-pjardim-34-pt180-vermelha-luxo.html?utm_source=Site&amp;utm_medium=GoogleMerchant&amp;utm_campaign=GoogleMerchant</t>
  </si>
  <si>
    <t>CATMAT -453335- Fita gotejadora, material: polietileno diâmetro furo: 16,50 mm, espessura: 0,20 mm, tipo: flexível, espaçamento furos: 20 cm, entregue em rolo com 300 m. Atenção: observar a unidade de medida do SIPAC e colocar múltiplo de 300 m.</t>
  </si>
  <si>
    <t>MANGUEIRA GOTEJAMENTO 20X20CM</t>
  </si>
  <si>
    <t>https://www.magazineluiza.com.br/mangueira-gotejamento-100m-espacamento-20x20cm-e-conexoes-petroisa/p/fg0c5he620/cj/mjac/?&amp;seller_id=centroagricolatupa&amp;utm_source=google&amp;utm_medium=pla&amp;utm_campaign=&amp;partner_id=54222&amp;gclid=Cj0KCQiA3rKQBhCNARIsACUEW_a3xgEBMb0ZwUKsP5O_QbDGTIG-Km5a4y-9osA-lfzXWrq7Pm-_2-oaAjz3EALw_wcB&amp;gclsrc=aw.ds</t>
  </si>
  <si>
    <t>https://www.centroagricolatupa.com.br/mangueira-gotejamento-300m-20x20cm-brinde?utm_camp=gshop&amp;idgrade=144&amp;gclid=Cj0KCQiA3rKQBhCNARIsACUEW_ZbLy9FZD52G-bhB5boUpdnlYbUYyQY76QbjHjCdNMQSUwZng2C8S0aAsDAEALw_wcB</t>
  </si>
  <si>
    <t>https://www.webcontinental.com.br/mangueira-irriga%C3%A7%C3%A3o-gotejamento-20x20-1000-metros/product/12007892?gclid=Cj0KCQiA3rKQBhCNARIsACUEW_bQbL6fnlb_HN0OAU9BJ76ZQmItcilz3HX4mwxoazEDhzUKCDqlZnQaAmGfEALw_wcB</t>
  </si>
  <si>
    <t>CATMAT -436827- Mangueira jardim, material: pvc trançado em fio poliéster, diâmetro: 1/2 pol, espessura: 2 mm,  cor: verde, rolo 50 m.</t>
  </si>
  <si>
    <t>MANGUEIRA JARDIM 1/2" VERDE TRAÇADA, ROLO 50 M</t>
  </si>
  <si>
    <t>https://www.estrela10.com.br/mangueira-especial-flex-para-jardim-100m-79170510-tramontina-153207-p13181101?utm_source=Google&amp;utm_medium=xml&amp;utm_campaign=Google&amp;gclid=Cj0KCQiA3rKQBhCNARIsACUEW_YxuFd5QiVnOmei94wHDZD0ZL19h9fmo52HxrstCFdzoF80zNVK0gsaArwvEALw_wcB</t>
  </si>
  <si>
    <t>https://www.americanas.com.br/produto/3030029541?epar=bp_pl_00_go_pla_casaeconst_geral_gmv&amp;opn=YSMESP&amp;WT.srch=1&amp;gclid=Cj0KCQiA3rKQBhCNARIsACUEW_bwLdeGy_aKXFBVK_6FX-Pbz9a92rKGMUcmYGoIK4k2bkzbgjnbNEIaAoU1EALw_wcB</t>
  </si>
  <si>
    <t>https://www.leroymerlin.com.br/mangueira-super-jardim-trancada-pr300psi-verde-1-2--100m_1567454051?region=outros</t>
  </si>
  <si>
    <t>CATMAT -326906 -  Mangueira, material: silicone, aparência visual: transparente, diâmetro interno:5 mm, diâmetro externo:10 mm</t>
  </si>
  <si>
    <t>MANGUEIRA SILICONE 5MM</t>
  </si>
  <si>
    <t>https://www.hospitalardistribuidora.com.br/tubo-de-silicone/p?idsku=820</t>
  </si>
  <si>
    <t>https://magazinemedica.com.br/produtos/visualiza/sku/1861/?gclid=Cj0KCQiA3rKQBhCNARIsACUEW_a5nKTwkzJ1B2EY8w8MSMnll7_1VGZppCPdyClAPK0ibQXfpGVJ_h0aAmahEALw_wcB</t>
  </si>
  <si>
    <t>https://www.selezioneshop.com.br/produto/3538.html?utm_source=Site&amp;utm_medium=Facebook&amp;utm_campaign=Facebook</t>
  </si>
  <si>
    <t>CATMAT -10871- Maravalha (palha) de madeira PINUS ELLIOTE, especial, seca, não resinosa, obtida de madeira inodora e renovável, que não tenha sofrido prévio tratamento químico, livre de fontes contaminantes tipo inseticidas e outros, não oriunda de carpintaria, serrarias, móveis e outros. em lascas de madeira com espessura de no máximo 1,0mm, na cor marfim, peneirada em peneira de fio 10, malha 8 livre de pó de serragens e outros, livre de insetos, fungos manchadores e/ou apodrecedores, deve promover alta absorção, preparada para ser utilizada especificamente em biotérios como forragem de caixas para criação de animais de laboratório, ratos e camundongos de pesquisa. acondicionada em saco de polietileno(tipo rafia) de 80 litros, pesando aproximadamente 5kg, esterilizável em autoclave.</t>
  </si>
  <si>
    <t>MARAVALHA (PALHA) DE MADEIRA PINUS ELLIOTE</t>
  </si>
  <si>
    <t>Elisângela</t>
  </si>
  <si>
    <t>CATMAT -240306- Marreta material: aço carbono forjado e temperado, material cabo: madeira, peso: 2 kg, tipo: oitavado, acabamento superficial: envernizada.</t>
  </si>
  <si>
    <t xml:space="preserve">MARRETA OITAVADA 2 KG COM CABO        </t>
  </si>
  <si>
    <t>https://www.docekasa.com.br/marreta-oitavada-2-0-kg-com-cabo-vonder-477.html?selected=514&amp;utm_source=googleshopping&amp;gclid=Cj0KCQiA3rKQBhCNARIsACUEW_aPq2az3FUFabE17Pt6RVKk3t98RpfY4HCSYmy_tnHlySlKhw6rwh0aArx2EALw_wcB</t>
  </si>
  <si>
    <t>https://www.lojadomecanico.com.br/produto/14206/2/524/Marreta-Oitavada-2000G-com-Cabo-de-Madeira/153/?utm_source=googleshopping&amp;utm_campaign=xmlshopping&amp;utm_medium=cpc&amp;utm_content=14206</t>
  </si>
  <si>
    <t>https://www.carajasonline.com/marreta-momfort-com-cabo-2-kg-170210308/p?idsku=10467</t>
  </si>
  <si>
    <t>CATMAT -466175 - Martelo, material: aço-carbono, material cabo: madeira, tipo: unha, tamanho: 34 mm, características adicionais: cabo madeira, envernizado fixação resina epóxi.</t>
  </si>
  <si>
    <t xml:space="preserve">MARTELO DE UNHA 34MM, AÇO CARBONO, CABO MADEIRA </t>
  </si>
  <si>
    <t>https://www.madeiramadeira.com.br/martelo-de-unha-34mm-1719848.html?seller=11423&amp;origem=pla-1719848&amp;utm_source=google&amp;utm_medium=cpc&amp;utm_content=martelo-unha-477&amp;utm_term=&amp;utm_id=10816328090&amp;gclid=Cj0KCQiA3rKQBhCNARIsACUEW_b1ASKR1RGpnjWDRpBp1Yb1qZDSOSGq1Y3PUpBdA-dyznCDdcNCf1caAuj0EALw_wcB</t>
  </si>
  <si>
    <t>https://www.tramontinastore.com/martelo-de-unha-34-mm-tramontina-basic-com-cabo-em-madeira-envernizada_40370034/p?idsku=40370034&amp;gclid=Cj0KCQiA3rKQBhCNARIsACUEW_YzYN9k6zSWNCm5Jaf5SmBvRo7eFhVb599AYhVvtALfBv9-7-aJR3oaApFOEALw_wcB</t>
  </si>
  <si>
    <t>https://www.dutramaquinas.com.br/p/martelo-de-unha-34-mm-jateado-com-cabo-de-madeira-40370-034?gclid=Cj0KCQiA3rKQBhCNARIsACUEW_bjU0Bg_QZU2GlbMcNWWzyo0OHh_mnE6LDdAW3GaVunOshvGzl2-CAaAvlEEALw_wcB</t>
  </si>
  <si>
    <t>CATMAT -305244- Máscara de mergulho; com baixo volume; 2 vidros temperados; silicone macio silsoft; amplo campo de visão; fivelas de alta tecnologia com ajuste fácil; tira de silicone; indicada para faces pequenas; com caixa acrílica para acondicionamento e transporte; cor preta.</t>
  </si>
  <si>
    <t>MÁSCARA DE MERGULHO SILICONE MACIO SILSOFT PRETA</t>
  </si>
  <si>
    <t>https://www.decathlon.com.br/mascara-adulto-de-mergulho-spf-520-subea/p?aSku=Cor:cinza&amp;utm_source=google&amp;utm_medium=cpc-search&amp;gclid=Cj0KCQiA3rKQBhCNARIsACUEW_a9NYkw4PhQUqaoO5alHQ9CD75lymcFsRauiKO3upxr4LDnvrTygR8aAuCsEALw_wcB</t>
  </si>
  <si>
    <t>https://www.americanas.com.br/produto/1732674537?epar=bp_pl_00_go_el_todas_geral_gmv&amp;opn=YSMESP&amp;WT.srch=1&amp;gclid=Cj0KCQiA3rKQBhCNARIsACUEW_ZdeN8A6Qjlisu9x7Y3OIc8d-ptmiNNleUGoF7btMrjxZVJphBlCHYaAmjVEALw_wcB</t>
  </si>
  <si>
    <t>194.99</t>
  </si>
  <si>
    <t>https://www.diveinn.com/mergulho/beuchat-mascara-de-mergulho-de-silicone-maxlux-s/1236651/p?utm_source=google_products&amp;utm_medium=merchant&amp;id_producte=1293819&amp;country=br</t>
  </si>
  <si>
    <t>CATMAT -453339- Aplicação 2: aspensão e irrigação, tipo 6: microaspersor, vazão de bocal de 70 a 112 L/h. Descrição detalhada: Características: - Pressão máxima de serviço recomendada: 2,5 bar. - 2 tipos de conectores de entrada: Macho para microaspersão e Rosca macho 3/8" (19mm), - 2 tipos de bailarinas: Padrão – para águas normais, - para águas de baixa qualidade. - Filtragem recomendada: 200 micra/80 mesh. - Vazão: 70L/h. Similar ao Microaspersor Gyronet.</t>
  </si>
  <si>
    <t>MICRO ASPERSOR ROTATIVO PARA IRRIGAÇÃO</t>
  </si>
  <si>
    <t>https://www.instaagro.com/netafim-microaspersor-gyronet-40-l-h-lr-a-r-60cm-dentado.html?gclid=Cj0KCQiA3rKQBhCNARIsACUEW_blhI_9ZPO2qHGezCA0o9y5s7fEWUm2qB2QAw4DefuMo9pBNV2kjjwaAsvwEALw_wcB</t>
  </si>
  <si>
    <t>https://www.pangeaparts.com.br/microaspersor-gyronet-40-l-h-lr-a-r--60cm-dentado---netafim-93334/p</t>
  </si>
  <si>
    <t>CATMAT -266902-  NPK (20.00.20), aspecto físico granulado, saco 50 kg.</t>
  </si>
  <si>
    <t>NPK (20.00.20) SACO 50 KG</t>
  </si>
  <si>
    <t>https://galpaocentrooeste.com.br/adubo-20-00-20-saco.html?utm_source=google</t>
  </si>
  <si>
    <t>https://www.magazineluiza.com.br/adubo-npk-20-00-20-200-gramas-suculentas-cia/p/bceh6j7hjf/cj/adup/?&amp;seller_id=crissuculentascia</t>
  </si>
  <si>
    <t>https://www.magazineluiza.com.br/adubo-n-p-k-20-00-20-1kg-agrouniao/p/jb8dcf88f3/cj/adup/?&amp;seller_id=agrouniaotaubate</t>
  </si>
  <si>
    <t>CATMAT -239767- Pá, material cabo: madeira, aplicação: construção civil, material: aço, formato: de bico, comprimento mínimo: 31 cm, comprimento do cabo mínimo: 70 cm, empunhadura ergonômica.</t>
  </si>
  <si>
    <t xml:space="preserve">PÁ DE BICO COMPRIMENTO 31 CM COM CABO	</t>
  </si>
  <si>
    <t>https://www.lojadomecanico.com.br/produto/20606/31/327/pa-de-bico-com-cabo-de-madeira-120cm-tramontina-77460534</t>
  </si>
  <si>
    <t>https://www.jcmateriais.com.br/produto/pa-de-bico-com-cabo-71-cm-tramontina-77459-434-248-x-291-mm/10694</t>
  </si>
  <si>
    <t>https://www.leroymerlin.com.br/pa-de-bico-cabo-y-71cm-tramontina_87981026</t>
  </si>
  <si>
    <t>CATMAT -425257- Papel de filtro, tipo: para germinação, dimensões: cerca de 28 x 38 cm, adicional: pH neutro, entregue em pacote com 500 unidades. Atenção: observar a unidade de medida do SIPAC e colocar múltiplo de 500 unidades.</t>
  </si>
  <si>
    <t xml:space="preserve">PAPEL DE GERMINAÇÃO 28X38CM        </t>
  </si>
  <si>
    <t>https://www.mmcomercio.net.br/produto/papel-p-germinacao-de-sementes-28x38cm-ph-neutro-cx-c1000un-alianca.html?utm_source=Site&amp;utm_medium=GoogleMerchant&amp;utm_campaign=GoogleMerchant</t>
  </si>
  <si>
    <t>https://agropeq.com.br/produto/papel-de-germinacao-com-1000-unidades-formato-28x38cm/</t>
  </si>
  <si>
    <t>https://www.lojaprlabor.com.br/produtos/papel-germinacao-28x38cm-cx-1000-folhas/?pf=gs&amp;gclid=Cj0KCQiA3rKQBhCNARIsACUEW_ZilI0fUXhqZImIAjuJ0gz5B9tOcmTkq3nvnyYYzWjm40c4MDr48YEaAn2oEALw_wcB</t>
  </si>
  <si>
    <t>CATMAT -329686- Papel mata-borrão, material: celulose vegetal, gramatura: 250 g,m², comprimento: 10,50 cm, largura: 10,50 cm, cor: branca, aplicação: absorver líquidos. Papel para substrato. Caixas com 1000 folhas</t>
  </si>
  <si>
    <t xml:space="preserve">PAPEL MATA-BORRÃO PARA SUBSTRATO CAIXA COM 1000 UNIDADES	</t>
  </si>
  <si>
    <t>CAIXA</t>
  </si>
  <si>
    <t>https://www.cienlab.com.br/papel-para-substrato-papel-mata-borrao-10-5x10-5cm-caixa-com-1000.html</t>
  </si>
  <si>
    <t>http://laborshopping.com.br/produto/papel-mata-borrao-para-substrato-250grs-caixa-com-1000-folhas/18237</t>
  </si>
  <si>
    <t>https://www.lojaprolab.com.br/papel-mata-borrao-250-mg-10-5-x-10-5cm-caixa-com-1000-folhas-79291?utm_source=google&amp;utm_medium=feed&amp;utm_campaign=shopping</t>
  </si>
  <si>
    <t>CATMAT -254198 - Pedra porosa para aquário, material: sintético, altura: 35 mm, diâmetro: 15 mm, tipo: cilíndrica, finalidade: oxigenação de água, aplicação: aquário. unidade</t>
  </si>
  <si>
    <t>PEDRA POROSA PARA AQUÁRIO</t>
  </si>
  <si>
    <t>https://www.cobasi.com.br/pedra-porosa-sintetica-cartela-com-2-pecas-vigo-ar-3122661/p?idsku=122661&amp;gclid=Cj0KCQiA3rKQBhCNARIsACUEW_YFUWjq0RdleFZcGoNKNhA-X--JFmICyWOF80J26VJNloarONFGBWoaAs1yEALw_wcB</t>
  </si>
  <si>
    <t>https://www.petz.com.br/produto/pedra-porosa-mr-pet-air-plus-2-unidades-107344?utm_source=google&amp;utm_medium=flp&amp;gclid=Cj0KCQiA3rKQBhCNARIsACUEW_bS5S55uSV_dH3pFYRr8hXgcCuipobQvax6iMpclMiitOM-ibHlTMQaAqq3EALw_wcB</t>
  </si>
  <si>
    <t>https://www.petshopagroaves.com.br/produto/pedra-porosa-comum</t>
  </si>
  <si>
    <t>CATMAT -328784- Pedra retangular dupla face para afiação 8 polegada, espessura da pedra para afiar: 25 mm, largura da pedra para afiar: 50 mm, comprimento da pedra para afiar: 200mm, aplicação: afiação de faca, e ferramentas casqueamento, similar VONDER-1240800000.</t>
  </si>
  <si>
    <t>PEDRA RETANGULAR DUPLA FACE PARA AFIAÇÃO 8 POLEGADA</t>
  </si>
  <si>
    <t>https://www.lojadomecanico.com.br/produto/112593/1/79/Pedra-Retangular-Dupla-Face-para-Afiacao-8-Pol-/153/?utm_source=googleshopping&amp;utm_campaign=xmlshopping&amp;utm_medium=cpc&amp;utm_content=112593&amp;gclid=Cj0KCQiApL2QBhC8ARIsAGMm-KGByJ_yx_qoy-qsmRLDvIQn15hJtNYRTQe-KajLXhzgh1W7fIbhxk8aAqj5EALw_wcB</t>
  </si>
  <si>
    <t>https://www.casasbahia.com.br/pedra-para-afiar-dupla-face-de-8-quot-vonder-7079021/p/7079021?utm_medium=Cpc&amp;utm_source=google_freelisting&amp;IdSku=7079021&amp;idLojista=55314</t>
  </si>
  <si>
    <t>https://www.palaciodasferramentas.com.br/produto/10555/casa--lazer/facaschurrasqueiras/pedra-de-afiar-dupla-face-20-cm-8-pol-retangular-kbks1-starrett/?campaign_id=1&amp;campaign_source_id=3&amp;campaign_source=gshopping&amp;utm_source=google%20shopping&amp;utm_medium=cpc&amp;utm_campaign=google%20shopping&amp;gclid=Cj0KCQiApL2QBhC8ARIsAGMm-KGm8Nn7-5SrSXYZjdg7B81HwjomW-j8XQvvwiNBdi8BbYu3jIXCY9saAlRMEALw_wcB</t>
  </si>
  <si>
    <t>CATMAT -388060- Peneira granulométrica, material: aço inoxidável, diâmetro: 127 mm, altura: 50,80 mm, abertura da malha: 1 mm, tamanho da abertura malha: 16 tyler, diâmetro: 5 polegadas, altura: 2 polegadas</t>
  </si>
  <si>
    <t>PENEIRA GRANULOMÉTRICA 5X2” INOX 1,00 MM TYLER 16</t>
  </si>
  <si>
    <t>https://www.glasslab.com.br/acessorios/peneira-tamis-redonda-de-aco-inox-5x2-13x5cm-modelo-medio?parceiro=6858&amp;variant_id=3335&amp;gclid=Cj0KCQiA3rKQBhCNARIsACUEW_YTPQDAKfT05wKYvXPmD_JgFg_O8fKLOHZRTXhFOCaa3QZIKW4JUV0aApAlEALw_wcB</t>
  </si>
  <si>
    <t>https://www.lojasynth.com/inox/peneirastamis/peneira-tamis-granulometrica-em-aco-inox-5x2-media?parceiro=2827&amp;variant_id=306259</t>
  </si>
  <si>
    <t>https://www.cienlab.com.br/peneira-granulometrica-5-inox.html</t>
  </si>
  <si>
    <t>CATMAT -388051- Peneira granulométrica, material: aço inoxidável, diâmetro: 127 mm, altura: 50,80 mm, abertura da malha: 0,106 mm, tamanho da abertura malha: 150 tyler, diâmetro: 5 polegadas, altura: 2 polegadas</t>
  </si>
  <si>
    <t>PENEIRA GRANULOMÉTRICA 5X2 POLEGADAS 0,106 MM TYLER 150</t>
  </si>
  <si>
    <t>CATMAT -388052- Peneira granulométrica, material: aço inoxidável, diâmetro: 127 mm, altura: 50,80 mm, abertura da malha: 0,250 mm, tamanho da abertura malha: 60 tyler, diâmetro: 5 polegadas, altura: 2 polegadas</t>
  </si>
  <si>
    <t>PENEIRA GRANULOMÉTRICA 5X2 POLEGADAS 0,25 MM TYLER 60</t>
  </si>
  <si>
    <t>CATMAT -388054- Peneira granulométrica, material: aço inoxidável, diâmetro: 127 mm, altura: 127 mm, abertura de malha: 0,500 mm, tamanho da abertura malha: 32 tyler, diâmetro: 5 polegadas, altura: 2 polegadas</t>
  </si>
  <si>
    <t>PENEIRA GRANULOMÉTRICA 5X2 POLEGADAS 0,5 MM TYLER 32</t>
  </si>
  <si>
    <t>CATMAT -269144- Peneira granulométrica, material: aço inoxidável, diâmetro: 8 pol, altura: 2 pol, tamanho abertura malhas: 250 mesh, 0,063 mm</t>
  </si>
  <si>
    <t>PENEIRA GRANULOMÉTRICA 8X2 POL 0,063 MM 250 MESH</t>
  </si>
  <si>
    <t>https://www.glasslab.com.br/acessorios/peneira-tamis-redonda-de-aco-inox-8x2-20x5cm-modelo-grande</t>
  </si>
  <si>
    <t>https://www.lojasynth.com/inox/peneirastamis/peneira-tamis-granulometrica-em-aco-inox-8x2-grande</t>
  </si>
  <si>
    <t>https://www.cienlab.com.br/peneira-granulometrica-8-inox.html</t>
  </si>
  <si>
    <t>CATMAT - 269141 - Peneira granulométrica, material: aço inoxidável, diâmetro: 8 pol, altura: 2 pol, tamanho abertura malhas: 115 mesh. 0,125 mm</t>
  </si>
  <si>
    <t>PENEIRA GRANULOMÉTRICA 8X2 POL 0,125 MM 115 MESH</t>
  </si>
  <si>
    <t>CATMAT - 269138 - Peneira granulométrica, material: aço inoxidável, diâmetro: 8 pol, altura: 2 pol, tamanho abertura malhas: 60 mesh, 0,250 MM</t>
  </si>
  <si>
    <t>PENEIRA GRANULOMÉTRICA 8X2 POL 0,250 MM 60 MESH</t>
  </si>
  <si>
    <t>CATMAT - 269135 - Peneira granulométrica, material: aço inoxidável, diâmetro: 8 pol, altura: 2 pol, tamanho abertura malhas: 32 mesh, 0,500 mm</t>
  </si>
  <si>
    <t>PENEIRA GRANULOMÉTRICA 8X2 POL 0,500 MM 32 MESH</t>
  </si>
  <si>
    <t>CATMAT -356870- Peneira granulométrica, material: aço inoxidável, diâmetro: 8 pol, altura: 2 pol, abertura da malha: 1 mm, 16 mesh</t>
  </si>
  <si>
    <t xml:space="preserve">PENEIRA GRANULOMÉTRICA 8X2 POL 1 MM 16 MESH	</t>
  </si>
  <si>
    <t>CATMAT -343921- Ração canina, tipo consumo: cão adulto, dosagem máxima umidade: 10 per, dosagem máxima matéria  mineral: 7,7 per, dosagem máxima cálcio:1,25 per, dosagem mínima proteína bruta: 26 per, dosagem mínima extrato etéreo: 14per, dosagem mínima fósforo: 0,6 per,  dosagem máxima fibrosa:3,5 per, características adicionais:  energia 4.060 kcal/kg, vitamina a 18.000ui/kg, vita, saco com 20kg.</t>
  </si>
  <si>
    <t>RAÇÃO CANINA CÃO ADULTO SACO 20 KG</t>
  </si>
  <si>
    <t xml:space="preserve">CATMAT -464887- Ração animal, ingredientes: peixe, verduras, frutas, pré-bióticos e essências, espécie animal: gato adulto, características adicionais: livre de transgênicos, sem grãos, com conservantes, tipo: balanceada. </t>
  </si>
  <si>
    <t>RAÇÃO PARA GATOS  PEIXE, VERDURAS, FRUTAS, PRE-BIÓTICOS E ESSÊNCIAS</t>
  </si>
  <si>
    <t>CATMAT -311337- Ração camundongo componentes: milho integral, farelo de soja, farelo de trigo, , aplicação: ratos e camundongos de biotério, com ponentes vitamínicos: vitamina a, d3, b1, b11, b12, b6 e e , características adicionais: papel multifolheado contendo saco plástico para au, apresentação: peletizada de forma cilíndrica. O produto deve possuir certificado de Irradiação, emitido pela empresa que industrializa/irradia, identificando o nome, o lote do produto e a dose da irradiação. Laudo bromatológico da ração irradiada detalhando o nome do produto e lote. Ambos os laudos devem ser enviados junto a cada remessa solicitada.</t>
  </si>
  <si>
    <t>RAÇÃO CAMUNDONGOS PELETIZADA SACO 20 KG</t>
  </si>
  <si>
    <t>CATMAT -8397- Ancinho jardinagem, material:  aço, quantidade dentes: 12 unidades, altura dentes: 44 mm, largura: 312 mm, com cabo de madeira 120 cm, similar a marca: Tramontina modelo: 77110624.</t>
  </si>
  <si>
    <t xml:space="preserve">RASTELO COM CABO 12 DENTES	</t>
  </si>
  <si>
    <t>https://www.tramontinastore.com/ancinho-estampado-com-12-dentes-tramontina-em-aco-com-cabo-de-madeira-120-cm_77110624/p?idsku=77110624&amp;utm_source=site_tramontina</t>
  </si>
  <si>
    <t>https://www.lojadomecanico.com.br/produto/119688/33/594/ancinho-metalico-estampado-12-dentes-com-cabo-de-madeira-120-cm-tramontina-77110624</t>
  </si>
  <si>
    <t>https://www.ferpam.com.br/rastelo-ancinho-curvo-12-dentes-com-cabo-tramontina.html</t>
  </si>
  <si>
    <t>CATMAT -355376- Regador, material: plástico, tipo: bico chuveiro, características adicionais: alça inteira, capacidade: 10 L</t>
  </si>
  <si>
    <t xml:space="preserve">REGADOR PLÁSTICO 10 L	</t>
  </si>
  <si>
    <t>https://www.dutramaquinas.com.br/p/regador-de-plantas-plastico-10-litros-61-99-012-000</t>
  </si>
  <si>
    <t>https://www.magazineluiza.com.br/regador-plastico-10-litros-preto-nove54/p/7304256/cj/rgdr/</t>
  </si>
  <si>
    <t>https://www.lojadomecanico.com.br/produto/126739/33/786/regador-plastico-vermelho-10-litros-nove54-6199010000</t>
  </si>
  <si>
    <t>CATMAT -453196- Rinete para casquear corte duplo cabo de madeira, 21 cm, aço inoxidável.</t>
  </si>
  <si>
    <t>RINETE PARA CASQUEAR CORTE DUPLO CABO DE MADEIRA 21 CM</t>
  </si>
  <si>
    <t>https://www.cowboys.com.br/selaria/rinete-faca-para-casco-corte-duplo-jk?parceiro=6876&amp;gclid=Cj0KCQiA3rKQBhCNARIsACUEW_bSZ5CkkMvMPVs6sHMcLfsrJtAw41-W-35NOtYs4z8X4CFPXamuPQ0aAs3hEALw_wcB</t>
  </si>
  <si>
    <t>https://www.rodeowest.com.br/produto/rineta-dupla-para-casqueamento-horseland-30470-167311?utm_source=&amp;utm_medium=&amp;utm_campaign=&amp;gclid=Cj0KCQiA3rKQBhCNARIsACUEW_abL4fJsItL0kVQ_TPFmI2LMNjgBUvg8Jbf2wAMPBQtRCDmjE_W5IMaAj5xEALw_wcB</t>
  </si>
  <si>
    <t>https://www.hgvet.com.br/selaria/rineta-duplo-corte?parceiro=9863</t>
  </si>
  <si>
    <t>CATMAT -453196- Rinete para casquear direto cabo de madeira, 21 cm, aço inoxidável.</t>
  </si>
  <si>
    <t>RINETE PARA CASQUEAR DIRETO CABO DE MADEIRA 21 CM</t>
  </si>
  <si>
    <t>https://www.rodeowest.com.br/produto/rineta-direita-para-casqueamento-horseland-30468-167310</t>
  </si>
  <si>
    <t>https://www.hgvet.com.br/selaria/rineta-direita</t>
  </si>
  <si>
    <t>CATMAT -453196- Rinete para casquear esquerdo cabo de madeira, 21 cm, aço inoxidável.</t>
  </si>
  <si>
    <t xml:space="preserve">RINETE PARA CASQUEAR ESQUERDA CABO DE MADEIRA 21 CM </t>
  </si>
  <si>
    <t>https://www.google.com/search?q=RINETE+PARA+CASQUEAR+DIRETO+CABO+DE+MADEIRA+21+CM&amp;biw=1440&amp;bih=757&amp;tbm=shop&amp;ei=UVsNYtCKH6LP5OUPmK-NyAU&amp;ved=0ahUKEwiQ96H1hIX2AhWiJ7kGHZhXA1kQ4dUDCAs&amp;uact=5&amp;oq=RINETE+PARA+CASQUEAR+DIRETO+CABO+DE+MADEIRA+21+CM&amp;gs_lcp=Cgtwcm9kdWN0cy1jYxADSgQIQRgBUM8RWM8RYLUTaAhwAHgAgAHHAYgBxwGSAQMwLjGYAQCgAQKgAQHAAQE&amp;sclient=products-cc</t>
  </si>
  <si>
    <t>CATMAT -351739- Saco, material: plástico, aplicação: embalagem, características adicionais: rolo picotado, altura: 40 cm, largura: 30 cm, bobina com 500 unidades</t>
  </si>
  <si>
    <t xml:space="preserve">SACO PLÁSTICO 40X30CM TRANSPARENTE BOBINA 500 UNIDADES	</t>
  </si>
  <si>
    <t>BOBINA</t>
  </si>
  <si>
    <t>https://www.preveoeste.com.br/bobina-picotada-5-litros-30x40-com-500-unidades-58-p3275?utm_source=google&amp;utm_medium=cpc&amp;utm_campaign=lojavirtual&amp;gclid=Cj0KCQiA3rKQBhCNARIsACUEW_bYt6aaZxd_zLeeBtWInQJWZE-98fCmFIRmqn8Wt-kqsm39PevXmtwaAgZQEALw_wcB</t>
  </si>
  <si>
    <t>https://www.americanas.com.br/produto/4033299951?epar=bp_pl_oa_go_smartshop_pap&amp;opn=YSMESP&amp;WT.srch=1&amp;gclid=Cj0KCQiA3rKQBhCNARIsACUEW_aLhIsqNoU9z5FXrpuDPXHMkXNpkhD_v95zHOcC_G-lJP7G99TB_YIaAivZEALw_wcB</t>
  </si>
  <si>
    <t>https://www.biripelembalagens.com.br/produto/bobina-altaplast-plastica-picotada-30x40-com-500-unidades?gclid=Cj0KCQiA3rKQBhCNARIsACUEW_YVru-NTFf1olGfB2xhTuymAMfVaUp2axw2GZn7amBp-NBJvJJXpRwaAmPUEALw_wcB</t>
  </si>
  <si>
    <t>CATMAT -244292- Saco plástico produção de mudas cor preta, tamanho aproximado 10x 20 cm, saco, material plástico, tipo uso produção plantio mudas, cor preta, características adicionais com furos,  pacote 1000 unidade.</t>
  </si>
  <si>
    <t xml:space="preserve">SACO PLÁSTICO PRODUÇÃO DE MUDAS COR PRETA 10X 20 CM PACOTE 1000 UNIDADES        </t>
  </si>
  <si>
    <t>PACOTE</t>
  </si>
  <si>
    <t>http://www.lojacasafaz.com.br/agropecuaria/saco-saquinho-plastico-para-mudas-10-x-20-300-unidades</t>
  </si>
  <si>
    <t>https://www.magazineluiza.com.br/saco-plastico-para-mudas-de-planta-preto-10x20-com-1000-u-lukplast/p/kda337800d/af/plss/</t>
  </si>
  <si>
    <t>https://www.casadasementeslavras.com.br/saco-para-mudas-pct-1000-und-10x20</t>
  </si>
  <si>
    <t>CATMAT -460533- SACO, MATERIAL: PLÁSTICO, COR: PRETA, APLICAÇÃO: PRODUÇÃO PLANTIO MUDAS, CARACTERÍSTICAS ADICIONAIS: COM FURO, ALTURA: 30 CM, LARGURA: 20 CM, ESPESSURA: 0,016 CM</t>
  </si>
  <si>
    <t>SACO PLÁSTICO PRODUÇÃO DE MUDAS COR PRETA 30X 20 CM</t>
  </si>
  <si>
    <t xml:space="preserve">PACOTE </t>
  </si>
  <si>
    <t>https://www.magazineluiza.com.br/saco-para-mudas-20x30cm-50un-lukplast/p/bd2833c054/af/plss/?&amp;seller_id=casaagropecuaria&amp;utm_source=google&amp;utm_medium=pla&amp;utm_campaign=&amp;partner_id=61743&amp;gclid=Cj0KCQiA3rKQBhCNARIsACUEW_b9lTccYZYgDiQV-UWnuT5JSghX3vsbiq-EVC2e_kiRNC4EXz-WfwQaAjuoEALw_wcB&amp;gclsrc=aw.ds</t>
  </si>
  <si>
    <t>https://www.submarino.com.br/produto/4099894091?epar=bp_pl_00_go_g35167&amp;epar=bp_pl_00_go_g35167&amp;opn=XMLGOOGLE&amp;WT.srch=1&amp;offerId=616060ad90c85550377195ad&amp;utm_medium=buscappc&amp;utm_source=google&amp;utm_campaign=marca%3Asuba%3Bmidia%3Abuscappc%3Bformato%3Apla%3Bsubformato%3A00%3Bidcampanha%3Ag35167&amp;gclid=Cj0KCQiA3rKQBhCNARIsACUEW_bUizcE-ajCfTCWQdHmXLomHzlm23VSQ2W4g83GPmRVKP0UdWnk6e4aAoO9EALw_wcB</t>
  </si>
  <si>
    <t>https://www.magazineluiza.com.br/saquinho-para-mudas-20-x-30-sw/p/ck3j1h9268/af/dpfe/?&amp;seller_id=swplasticos&amp;utm_source=google&amp;utm_medium=pla&amp;utm_campaign=&amp;partner_id=54222&amp;gclid=Cj0KCQiA3rKQBhCNARIsACUEW_bBglyDebukRd-tzTNst1XUPQwhXMxFzOATsuS1zzlrHs6k7UW1mqYaAn5uEALw_wcB&amp;gclsrc=aw.ds</t>
  </si>
  <si>
    <t>CATMAT -476674- Saco para silagem - 51x110cm, entregue em pacote com 250 unidades. Atenção: observar a unidade de medida do SIPAC e colocar múltiplo de 250.</t>
  </si>
  <si>
    <t>SACO PARA SILAGEM 51X110CM</t>
  </si>
  <si>
    <t>CATMAT -466111- Sal mineral, ingredientes: cálcio,  fósforo,  magnésio, manganês,  zinco, iodo. aplicação: bovinos de corte, dosagem componentes: cálcio (min/max) 150/210 g, fósforo (min) 90, saco com 25 kg.</t>
  </si>
  <si>
    <t>SAL MINERAL  BOVINOS DE CORTE SACO 25 KG</t>
  </si>
  <si>
    <t>CATMAT -474495- SAL MINERAL, INGREDIENTES: CÁLCIO MIN.135 G; CÁLCIO MÁX.165 G; FÓSFORO, APLICAÇÃO: BOVINOS DE LEITE, SACO COM 25 KG.</t>
  </si>
  <si>
    <t>SAL MINERAL  BOVINOS DE LEITE SACO 25 KG</t>
  </si>
  <si>
    <t>CATMAT -264101 - Semente, tipo: herbácea, espécie: coentro, classificação: apiaceae, embalagem com 500 g</t>
  </si>
  <si>
    <t>SEMENTE DE COENTRO EMBALAGEM COM 500 G</t>
  </si>
  <si>
    <t xml:space="preserve">EMBALAGEM </t>
  </si>
  <si>
    <t>https://www.magazineluiza.com.br/coentro-verdao-linha-golden-500-g-feltrin/p/gj5a65g6ea/cj/muda/?&amp;seller_id=pointanimal&amp;utm_source=google&amp;utm_medium=pla&amp;utm_campaign=&amp;partner_id=61743&amp;gclid=Cj0KCQiAu62QBhC7ARIsALXijXRkdM0KafmwRyk5eyCrWY-LzTlDh3QQnVF-kVB4g3qax8ij1e9kT-UaAso7EALw_wcB&amp;gclsrc=aw.ds</t>
  </si>
  <si>
    <t>https://www.instaagro.com/isla-coentro-verd-o-500g.html?gclid=Cj0KCQiAu62QBhC7ARIsALXijXQGZ4c_--3MN6YfONEmCpNbeQo0VqmS9BK11-2mD65DsPAcHf4wJtQaAh1MEALw_wcB</t>
  </si>
  <si>
    <t>https://www.magazineluiza.com.br/semente-de-coentro-asteca-500g-sakata/p/bbj86ba644/cj/cddj/?&amp;seller_id=agrosolobauru2&amp;utm_source=google&amp;utm_medium=pla&amp;utm_campaign=&amp;partner_id=54222&amp;gclid=Cj0KCQiAu62QBhC7ARIsALXijXQGaCVX-98es84M8QS9qJYtv7-U3TTdpi3b8B7wizaB6Cc6ajxS7EEaAmh5EALw_wcB&amp;gclsrc=aw.ds</t>
  </si>
  <si>
    <t>CATMAT -150157- Semente de Girassol in natura para alimentação de animais . Aspecto geral cheios com volumes uniformes, lisos e luzidios, devendo constar na embalagem, no rótulo, a validade do produto. Procedência: Nacional. Validade do produto: 06 (seis) meses. Garantia do produto: Conforme Código de Defesa do consumidor, exceto quanto a garantia fornecida pelo fabricante/fornecedor for superior.</t>
  </si>
  <si>
    <t>SEMENTE DE GIRASSOL PARA ALIMENTAÇÃO DE ANIMAIS</t>
  </si>
  <si>
    <t>CATMAT - 369906 - Semente, tipo: hortaliça, classificação: cultivar solaris, características adicionais: peletizada, espécie 1: alface lisa, pacote com 10 g</t>
  </si>
  <si>
    <t>SEMENTES DE ALFACE LISA, CULTIVAR SOLARIS, PACOTE 10 G</t>
  </si>
  <si>
    <t>sivaldo</t>
  </si>
  <si>
    <t>https://www.bomcultivo.com/sementes-de-alface-lisa-rainha-de-maio-10g-hortalicas?utm_source=google&amp;utm_medium=Shopping&amp;utm_campaign=sementes-de-alface-lisa-rainha-de-maio-10g-hortalicas&amp;inStock&amp;gclid=Cj0KCQiApL2QBhC8ARIsAGMm-KF1Kbs2HuqkD_Cuki28DFbKLnxw1BqSMmV4VkBntEtRkWoxpJGjiIoaAsmoEALw_wcB</t>
  </si>
  <si>
    <t>https://www.plantei.com.br/sementes/avulsas/sementes-de-alface-lisa-baba-de-verao-isla-superpak?parceiro=3092&amp;gclid=Cj0KCQiApL2QBhC8ARIsAGMm-KEG_v1Lkz_PkJBS9w-3bkiTphsEYvVcmYhMuUqC6gNfJdZiyVRy3M8aAts1EALw_wcB</t>
  </si>
  <si>
    <t>CATMAT -314666- Serrote poda, comprimento lâmina: 14 pol (36 cm), aplicação: jardinagem, material lâmina: aço-carbono, material cabo: plástico com revestimento em borracha</t>
  </si>
  <si>
    <t>SERROTE PODA 14 POL CABO EMBORRACHADO</t>
  </si>
  <si>
    <t>https://www.lojadomecanico.com.br/produto/90806/33/594/serra-de-poda-supercut-14-pol-tramontina-43294014</t>
  </si>
  <si>
    <t>https://www.magazineluiza.com.br/serrote-para-poda-14-pol-43293-014-tramontina/p/ga35b119k7/cj/srtp/?&amp;seller_id=palaciodasferramentas&amp;utm_source=google&amp;utm_medium=pla&amp;utm_campaign=&amp;partner_id=61981&amp;gclid=Cj0KCQiA3rKQBhCNARIsACUEW_Yt2Uh4y2QM-ESpVEuWwKD1ALAUxy3dZedwdq7zZCRG-Rq0H0D6lI0aAg-QEALw_wcB&amp;gclsrc=aw.ds</t>
  </si>
  <si>
    <t>https://www.tramontinastore.com/serrote-para-poda-tramontina-supercut-14--com-6-dentes-por-polegada-em-aco-carbono-com-afiacao-tripla-e-cabo-de-madeira_43293014/p?idsku=43293014&amp;gclid=Cj0KCQiA3rKQBhCNARIsACUEW_Z7BQnhIki0c_Br7pzTK1tOeIyYi7BRmgL4hEXnAdn2l-jfWGs-ZkYaAsSPEALw_wcB</t>
  </si>
  <si>
    <t xml:space="preserve">CATMAT -60593- Serrote podador para galhos altos com cabo telescópico metálico extensível até 3m. Sistema de corte através de tesoura (corda) para galhos mais finos e/ou serrote p/ poda de galhos mais grossos. Comprimento da lâmina de no mínimo: 11" (280 mm), SIMILAR TRAMONTINA 78380781 </t>
  </si>
  <si>
    <t>SERROTE PODADOR DE GALHOS 115 POL (300 CM)</t>
  </si>
  <si>
    <t>https://www.lojadomecanico.com.br/produto/110966/33/594/podador-de-galhos-com-serrote-e-cabo-metalico-extensivel-de-300cm-tramontina-78380781</t>
  </si>
  <si>
    <t>https://www.casasbahia.com.br/Ferramentas/Jardim/AcessoriosdeJardinagem/serrote-podador-cabo-metalico-extensivel-300cm-1500641519.html?IdSku=1500641519</t>
  </si>
  <si>
    <t>https://www.ferraminas.com.br/podador-de-galhos-com-serrote-cabo-metalico-tramontina</t>
  </si>
  <si>
    <t>CATMAT -319882- Solda estanho, aspecto físico: sólido, formato: carretel, largura: 1 mm, aplicação: ferro de solda, característica adicionais: liga metálica 40X60, rolo 500 g.</t>
  </si>
  <si>
    <t>SOLDA ESTANHO 1 MM ROLO 500G</t>
  </si>
  <si>
    <t>https://www.baudaeletronica.com.br/rolo-de-solda-estanho-500g-0-5mm-cobix.html?gclid=Cj0KCQiApL2QBhC8ARIsAGMm-KFD5bJz7PDBr3JTMtzFtkKgrSbuYP_5esxT8BKebIfp5o_KQOaGAicaArb7EALw_wcB</t>
  </si>
  <si>
    <t>https://www.lojadomecanico.com.br/produto/129093/19/193/Estanho-em-fio-1-mm-40-x-60-com-500-g-VONDER/153/?utm_source=googleshopping&amp;utm_campaign=xmlshopping&amp;utm_medium=cpc&amp;utm_content=129093&amp;gclid=Cj0KCQiApL2QBhC8ARIsAGMm-KGFd1cdE4DuOYu5H9L7T0VIGPhoO9OoSSwCUWmI7mLgPSnztO0pbrQaAqj5EALw_wcB</t>
  </si>
  <si>
    <t>https://www.submarino.com.br/produto/1732224940?opn=XMLGOOGLE</t>
  </si>
  <si>
    <t>CATMAT -347672- Substrato agrícola, aplicação produção de mudas de eucalipto, material casca de Pinus, vermiculita e nutrientes, uso por semeadura, saco com 25 kg.</t>
  </si>
  <si>
    <t>SUBSTRATO AGRÍCOLA CASCA DE PINUS SACO 25KG</t>
  </si>
  <si>
    <t>https://www.bomcultivo.com/substrato-casca-de-pinus-50l-25kg?utm_source=google&amp;utm_medium=Shopping&amp;utm_campaign=substrato-casca-de-pinus-50l-25kg&amp;inStock</t>
  </si>
  <si>
    <t>https://www.lojabichodomato.com.br/substrato-maxfertil-20kg?utm_source=google&amp;utm_medium=Shopping&amp;utm_campaign=substrato-maxfertil-20kg&amp;inStock</t>
  </si>
  <si>
    <t>https://organikashop.com/produto/casca-de-pinus-40l/?utm_source=Google%20Shopping&amp;utm_campaign=Google%20Shopping%20-%20Product%20Feed&amp;utm_medium=cpc&amp;utm_term=13457</t>
  </si>
  <si>
    <t>CATMAT -251164- Sugador de solda, tipo funcionamento: manual, material corpo: alumínio, cor: azul, diâmetro corpo: 20 mm, comprimento: 190 mm, bico de silicone.</t>
  </si>
  <si>
    <t>SUGADOR DE SOLDA COM BICO DE SILICONE</t>
  </si>
  <si>
    <t>https://www.americanas.com.br/produto/228903302?pfm_carac=sugador-de-solda-com-bico-de-silicone&amp;pfm_page=search&amp;pfm_pos=grid&amp;pfm_type=search_page&amp;offerId=5d71a281f216c95bde1c7cd0</t>
  </si>
  <si>
    <t>https://www.submarino.com.br/produto/3470076835?pfm_carac=sugador-de-solda-com-bico-de-silicone&amp;pfm_page=search&amp;pfm_pos=grid&amp;pfm_type=search_page</t>
  </si>
  <si>
    <t>https://www.shoptime.com.br/produto/228903302?pfm_carac=sugador-de-solda-com-bico-de-silicone&amp;pfm_index=1&amp;pfm_page=search&amp;pfm_pos=grid&amp;pfm_type=search_page</t>
  </si>
  <si>
    <t>CATMAT -252690-  Super fosfato simples, aspecto físico granulado, composição básica, saco 50 kg</t>
  </si>
  <si>
    <t>SUPER FOSFATO SIMPLES SACO 50 KG</t>
  </si>
  <si>
    <t>https://www.cearasementes.com.br/super-simples?utm_source=Site&amp;utm_medium=GoogleMerchant&amp;utm_campaign=GoogleMerchant</t>
  </si>
  <si>
    <t>https://www.agroadubo.com.br/fertilizantes/fertilizante-materia-prima/fertilizante-super-fosfato-simples-50-kg-adubo</t>
  </si>
  <si>
    <t>https://minasgramados.com.br/Loja/produto/superfosfato-simples-25-kg/</t>
  </si>
  <si>
    <t>CATMAT -442307- TAMPA METAL, MATERIAL: AÇO INOXIDÁVEL, FORMATO: REDONDA, APLICAÇÃO: PENEIRA GRANULOMÉTRICA, DIÂMETRO: 8 POL, ALTURA: 2 POL</t>
  </si>
  <si>
    <t>TAMPA PARA PENEIRA GRANULOMÉTRICA 8X2 POLEGADAS</t>
  </si>
  <si>
    <t>https://www.didaticasp.com.br/tampa-em-inox-para-peneira-granulometrica-de-8</t>
  </si>
  <si>
    <t>https://www.cienlab.com.br/tampa-para-peneira-granulometrica-inox.html</t>
  </si>
  <si>
    <t>https://www.lojasynth.com/inox/tampas-para-peneira/tampa-para-peneira-em-aco-inox</t>
  </si>
  <si>
    <t>CATMAT -384620- Tebuconazol, composição: associado a trifloxistrobina, concentração: 20% + 10% p,v, apresentação: suspensão concentrada, similar Nativo,  o prazo de validade não pode ser inferior a 2/3 da validade do produto. 
“Só será admitida a oferta de agrotóxicos, seus componentes e afins que estejam previamente registrados no órgão federal competente, de acordo com as diretrizes e exigências dos órgãos federais responsáveis pelos setores da saúde, do meio ambiente e da agricultura, conforme artigo 3o da Lei n° 7.802, de 1989, e artigos 1°, inciso XLII, e 8° a 30, do Decreto n° 4.074, de 2002, e legislação correlata. ”</t>
  </si>
  <si>
    <t>TEBUCONAZOL, COMPOSIÇÃO: ASSOCIADO A TRIFLOXISTROBINA</t>
  </si>
  <si>
    <t>CATMAT -248378- Tesoura de poda profissional, material da lâmina: aço, empunhadura ergonômica, comprimento mínimo: 20 cm (8 polegadas), formato: bico de gavião, similar ou superior a Tramontina 78304511, Vonder-3599320880</t>
  </si>
  <si>
    <t xml:space="preserve">TESOURA DE PODA PROFISSIONAL BICO DE GAVIÃO 8 POLEGADAS	</t>
  </si>
  <si>
    <t>https://www.tramontinastore.com/tesoura-de-poda-tramontina-profissional-com-lamina-metalica-e-cabo-revestido-plastico_78304511/p?idsku=78304511&amp;gclid=Cj0KCQiApL2QBhC8ARIsAGMm-KHG8aOsypcFYicCSmJqujt8NB5CH1QBq1JP-5AxptLpo24ke-nTlpUaAkKiEALw_wcB</t>
  </si>
  <si>
    <t>https://www.ferramentaskennedy.com.br/100034595/tesoura-de-poda-profissional-com-lamina-metalica-tramontina?utm_source=google&amp;utm_medium=cpc&amp;utm_campaign=google_shop</t>
  </si>
  <si>
    <t>https://www.lojadomecanico.com.br/produto/112088/33/594/Tesoura-para-Podas-TP3208-8-Pol/153/?utm_source=googleshopping&amp;utm_campaign=xmlshopping&amp;utm_medium=cpc&amp;utm_content=112088&amp;gclid=Cj0KCQiApL2QBhC8ARIsAGMm-KHStrG_sUCYEnyaJ5eWmwCSVhGrijAbX-mbmS9x7P-QWQZ5pE-sKRAaAuvLEALw_wcB</t>
  </si>
  <si>
    <t>CATMAT -327309- Tesoura, material: aço inoxidável, comprimento: 10 polegadas (25 cm), corte casco ovino</t>
  </si>
  <si>
    <t>TESOURA INOX PARA CASCO OVINOS 10 POLEGADAS</t>
  </si>
  <si>
    <t>https://www.americanas.com.br/produto/4748239011?epar=bp_pl_oa_go_smartshop_pap&amp;opn=YSMESP&amp;WT.srch=1&amp;gclid=Cj0KCQiApL2QBhC8ARIsAGMm-KH6MWfdMI8l_eKUVBRG03Rxn-mKnLbMqKbp-MZzWzuT44-OenEua0gaAt6FEALw_wcB</t>
  </si>
  <si>
    <t>CATMAT -317622- Tesoura poda, material lâmina: aço inoxidável, material cabo: madeira, características adicionais: lâmina serrilhada, comprimento da lâmina: 12 polegadas (28 cm), similar a Tramontina-78331125.</t>
  </si>
  <si>
    <t>TESOURA PARA CERCA VIVA/GRAMA 12 POL LÂMINA "SERRILHADA"</t>
  </si>
  <si>
    <t>https://www.viainox.com/tesoura-para-cerca-viva-com-lamina-serrilhada/p?utm_source=google&amp;utm_medium=cpc&amp;utm_campaign=shopping&amp;gclid=Cj0KCQiApL2QBhC8ARIsAGMm-KHHxTav4JJQEvwDlX_vlcWd7g7aN9fggS7scjevz2nTyqKaOmHav48aAjywEALw_wcB</t>
  </si>
  <si>
    <t>https://www.cobasi.com.br/tesoura-cerca-viva-12-lamina-serri-tramontina-900227046/p?idsku=900221406&amp;gclid=Cj0KCQiApL2QBhC8ARIsAGMm-KFoG-kvVfflqmLog_3qxq7kV7wgo-dmxSRE-ZiSUfT17MB1_B5ZKXgaAvulEALw_wcB</t>
  </si>
  <si>
    <t>https://www.magazineluiza.com.br/tesoura-para-cerca-viva-serrilhada-tramontina/p/fh0k2aaadg/rc/rcnm/?&amp;seller_id=maislarlazer</t>
  </si>
  <si>
    <t xml:space="preserve">CATMAT -150246- Trado holandês diâmetro de 1 ½" fabricado em aço inoxidável, diâmetro de 1 1/2’’ (uma e meia polegada), para coletas de solo em profundidade de 10 em 10 cm, caçamba (ponteira) 10 cm. Os Kits, são compostos de: 01 caçamba, 02 hastes prolongadoras, 01 Cabo, 02 chaves fixas de 19 mm, 01 estojo resistente e o manual de instruções.
</t>
  </si>
  <si>
    <t>TRADO HOLANDÊS DIÂMETRO DE 1 1/2"</t>
  </si>
  <si>
    <t>ZOOTECNIA CECA</t>
  </si>
  <si>
    <t>CATMAT -258579-Trena à laser de 20 metros; faixa de medição de 0,15 até 20 metros com precisão de +/- 3,0 mm / tempo de medição menor que 0,5s e duração máxima de 4 segundos, autonomia das pilhas/baterias: 5.000 medições individuais aproximadamente, tempo autonomia das pilhas/baterias: 5 horas aproximadamente, acompanha manual de instruções em português, certificado de garantia mínima de 12 meses do fabricante, pilhas alcalinas, similar ou superior ao modelo Bosch GLM 20 professional.</t>
  </si>
  <si>
    <t>TRENA A LASER 20 M</t>
  </si>
  <si>
    <t>https://www.pontofrio.com.br/trena-a-laser-de-20-metros-bosch-glm-20-11997125/p/11997125?utm_medium=cpc&amp;utm_source=GP_PLA&amp;IdSku=11997125&amp;idLojista=16&amp;utm_campaign=ferr_smart-shopping&amp;gclid=Cj0KCQiAu62QBhC7ARIsALXijXQIDsG8g-tQP_jZtzvRqEnVC4wo-xpER-eZpxm1YgN2msuDZgRGwxEaAuMWEALw_wcB</t>
  </si>
  <si>
    <t>https://www.casasbahia.com.br/trena-a-laser-de-20-metros-bosch-glm-20-11997125/p/11997125?utm_medium=Cpc&amp;utm_source=GP_PLA&amp;IdSku=11997125&amp;idLojista=10037&amp;utm_campaign=ferr_performace_max&amp;gclid=Cj0KCQiAu62QBhC7ARIsALXijXRJlpmPE-mCVZegoxUv-mw9e1iVKJNbHVhM9DtTAl6N-nunbf5zju8aAt8qEALw_wcB</t>
  </si>
  <si>
    <t>https://www.extra.com.br/trena-a-laser-de-20-metros-bosch-glm-20-11997125/p/11997125?utm_medium=cpc&amp;utm_source=GP_PLA&amp;IdSku=11997125&amp;idLojista=15&amp;utm_campaign=ferr_smart-shopping&amp;gclid=Cj0KCQiAu62QBhC7ARIsALXijXTS_r7c3JCG6hI3yV0S5CAA11ciDHf31pYk-kbl6BkieLUsOQoXyVMaAmOHEALw_wcB</t>
  </si>
  <si>
    <t>CATMAT -402542- Trena à laser de 50 metros. alcance do laser: 0,05 à 50 metros / precisão ± 1,5 mm, alimentação: pilhas, autonomia de até 2,5 horas com duração de aproximadamente 10.000 medições, rotação da tela: 0° - 360°, precisão medição de ângulo: ± 0,2°,  unidades de medida: m/cm, pés/polegadas / encaixe para tripé com encaixe de rosca de 1/4", armazenamento automático mínimo: últimos 20 valores medidos, tempo de desligamento automático: após 5 minutos de ociosidade, acompanha: certificado de garantia mínima de 12 meses do fabricante, manual em português, case de proteção, pilhas alcalinas, similar ou superior ao modelo Bosch GL</t>
  </si>
  <si>
    <t>TRENA A LASER 50 M</t>
  </si>
  <si>
    <t>https://www.americanas.com.br/produto/104199442?pfm_carac=trena-a-laser-50-metros&amp;pfm_page=search&amp;pfm_pos=grid&amp;pfm_type=search_page&amp;offerId=5d40483cf216c95bdef97f9e</t>
  </si>
  <si>
    <t>https://www.magazineluiza.com.br/trena-a-laser-50-metros-glm-50-bosch/p/keh3fg3986/fs/tren/</t>
  </si>
  <si>
    <t>https://www.submarino.com.br/produto/13906545?pfm_carac=trena-laser-50m&amp;pfm_index=2&amp;pfm_page=search&amp;pfm_pos=grid&amp;pfm_type=search_page</t>
  </si>
  <si>
    <t>CATMAT -258579-Trena à laser de 80 metros / faixa de medição de 0,05 até 80 metros com precisão de +/- 1,5 mm / tempo de medição típico menor que 0,5s e duração máxima de 4 segundos / função de desligamento automático após 5 minutos de inatividade, unidades de medida: m/cm/mm / mínima unidade de indicação: 0,1 mm / capacidade da memória (valores): 20 + 1 / medição de área e volume, sensor de inclinação 360° integrado / classe de proteção: ip54 ou superior, alimentação: 1 bateria de lítio , acompanha manual de instruções em português, certificado de garantia mínima de 12 meses do fabricante, 01 bateria recarregável, carregador de bateria, case para armazenamento, similar ou superior ao modelo Bosch GLM 80 professional.</t>
  </si>
  <si>
    <t>TRENA A LASER 80 M</t>
  </si>
  <si>
    <t>https://www.magazineluiza.com.br/medidor-de-distancia-a-laser-glm-80-bosch/p/6571505/fs/mdda/?&amp;seller_id=palaciodasferramentas&amp;utm_source=google&amp;utm_medium=pla&amp;utm_campaign=&amp;partner_id=61981&amp;gclid=Cj0KCQiApL2QBhC8ARIsAGMm-KG26WOUdeFNy_LaG3ZNv6Tm5R1U4IPRzkyH1udHNAD4kg9KuiYRtaYaAvv9EALw_wcB&amp;gclsrc=aw.ds</t>
  </si>
  <si>
    <t>https://www.voceconstroi.com.br/produto/trena-a-laser-bosch-glm-80-80m-69394?utm_source=GoogleShopping&amp;utm_medium=&amp;utm_campaign=GoogleShopping&amp;gclid=Cj0KCQiApL2QBhC8ARIsAGMm-KG_EigpZOKL55eFCEFQz2CPp2PfAcI8UFyXy8ychjWaCoFprr6E1KIaAjMwEALw_wcB</t>
  </si>
  <si>
    <t>https://www.palaciodasferramentas.com.br/produto/4069/instrum-de-medicao/medicao-a-laser/medidor-de-distancia-a-laser-glm-80-bosch/?campaign_id=1&amp;campaign_source_id=3&amp;campaign_source=gshopping&amp;utm_source=google%20shopping&amp;utm_medium=cpc&amp;utm_campaign=google%20shopping&amp;gclid=Cj0KCQiApL2QBhC8ARIsAGMm-KFviPovyUI0SUIlT7o5BwGf7lIVDhEqXDZqbsN2AYnDWPkydnigapgaAksGEALw_wcB</t>
  </si>
  <si>
    <t>CATMAT -235798- Trena de bolso 10 metros- possui estojo anatômico em ABS de alta resistência, fita em aço  com pintura fosca antirreflexo, numeração contínua e graduação em milímetros/polegadas, trava dupla, retorno automático, alça em nylon e presilha para cinto, garantia mínima contra vícios e defeito de fabricação de 90 dias, similar ou superior ao modelo tramontina 43156310.</t>
  </si>
  <si>
    <t>TRENA DE AÇO 10 M</t>
  </si>
  <si>
    <t>https://tppequipamentos.com.br/trena-de-aco-emborrachada-10-m-30</t>
  </si>
  <si>
    <t>https://www.magazineluiza.com.br/trena-em-aco-10-metros-x-25mm-29t-western/p/he3d476k7h/fs/tren/?&amp;seller_id=mabore</t>
  </si>
  <si>
    <t>https://www.lojadomecanico.com.br/produto/90815/31/271/trena-10m-com-freio-duplo-tramontina-43156310</t>
  </si>
  <si>
    <t>CATMAT -372609- Trena, material: fibra vidro, comprimento: 50 m, características adicionais: caixa aberta, tipo: rebobinamento manual em manivela, corpo em ABS,  cor: amarela, garantia mínima contra vícios e defeito de fabricação de 90 dias, similar ou superior ao modelo Tramontina 43154051.</t>
  </si>
  <si>
    <t>TRENA DE FIBRA LONGA 50M COM MANIVELA</t>
  </si>
  <si>
    <t>https://www.magazineluiza.com.br/trena-longa-fita-fibra-de-vidro-caixa-aberta-50m-com-manivela-bestfer-bfh1460-f6a/p/febk8d8k24/fs/tren/</t>
  </si>
  <si>
    <t>https://www.casasbahia.com.br/trena-longa-fita-fibra-de-vidro-50m-com-manivela-bestfer/p/1511828431</t>
  </si>
  <si>
    <t>https://www.lojadomecanico.com.br/produto/126221/31/271/trena-de-fibra-longa-caixa-aberta-com-50m-vonder-3869503050</t>
  </si>
  <si>
    <t>CATMAT -372609- Trena, material: fibra vidro, comprimento: 100 m, características adicionais: caixa em ABS, trava, tipo: rebobinamento manual, garantia mínima contra vícios e defeito de fabricação de 90 dias.</t>
  </si>
  <si>
    <t>TRENA FIBRA 100 M COM MANIVELA</t>
  </si>
  <si>
    <t>https://www.ferramentaskennedy.com.br/107526/trena-fibra-de-vidro-estojo-aberto-100-metros-worker?utm_source=google&amp;utm_medium=cpc&amp;utm_campaign=google_shop&amp;gclid=Cj0KCQiApL2QBhC8ARIsAGMm-KEW1bXFWyS5d6ZaLnFhMI18kFmryXChaniKXTgihx7kFDJEWC1KkYkaAviXEALw_wcB</t>
  </si>
  <si>
    <t>https://www.dutramaquinas.com.br/p/trena-longa-de-fibra-com-100-metros-caixa-aberta-38-69-103-100?gclid=Cj0KCQiApL2QBhC8ARIsAGMm-KFT5xZZyVyemYrPDeAvXF7pbaIpXJ5Wr9cjMvLrATNHmoYcYY5jopwaAsDrEALw_wcB</t>
  </si>
  <si>
    <t>https://www.extra.com.br/trena-fibra-de-vidro-100m-profissional-worker-107050-1527312825/p/1527312825?utm_medium=cpc&amp;utm_source=google_freelisting&amp;IdSku=1527312825&amp;idLojista=117049</t>
  </si>
  <si>
    <t>CATMAT -374451- Trena, material: fibra vidro, comprimento: 30 m, características adicionais: com manivela, caixa em abs, garantia mínima contra vícios e defeito de fabricação de 90 dias, similar ou superior Tramontina 43154031</t>
  </si>
  <si>
    <t>TRENA FIBRA 30 M COM MANIVELA</t>
  </si>
  <si>
    <t>https://www.lojadomecanico.com.br/produto/126662/31/271/trena-longa-de-fibra-caixa-fechada-com-30-m-nove54-3869333030</t>
  </si>
  <si>
    <t>https://www.copafer.com.br/trena-de-fibra-longa-caixa-fechada-com-30-metros-38-69-300-630-vonder-p1086808?region_id=000001</t>
  </si>
  <si>
    <t>https://www.americanas.com.br/produto/21638468?pfm_carac=trena-de-fibra-de-vidro-30m&amp;pfm_page=search&amp;pfm_pos=grid&amp;pfm_type=search_page&amp;offerId=590ccef86a5b96816f9a7e12</t>
  </si>
  <si>
    <t>CATMAT -234031- Trena curta profissional de 5m - possui estojo anatômico em ABS de alta resistência / fita em aço com pintura fosca antirreflexo, numeração contínua e graduação em milímetros/polegadas, trava da fita para leitura, alça em nylon e presilha para cinto , garantia mínima contra vícios e defeito de fabricação de 90 dias / similar ou superior ao modelo VONDER 3868570005.</t>
  </si>
  <si>
    <t>TRENA PROFISSIONAL 5M</t>
  </si>
  <si>
    <t>https://www.lojadomecanico.com.br/produto/91940/31/271/trena-profissional-de-5-metros-tramontina-43158305</t>
  </si>
  <si>
    <t>https://www.lfmaquinaseferramentas.com.br/trena-lufkin-l516cme/p?idsku=9086&amp;gclid=Cj0KCQiAu62QBhC7ARIsALXijXTye0DeYXkLCmxVsLR2MpUA6jvGzfbHAQb_AV-rE2ot7fc3JxKQFRUaAn1DEALw_wcB</t>
  </si>
  <si>
    <t>https://www.lojadomecanico.com.br/produto/110576/31/271/Trena-Profissional-25mm-x-5-Metros/153/?utm_source=googleshopping&amp;utm_campaign=xmlshopping&amp;utm_medium=cpc&amp;utm_content=110576&amp;gclid=Cj0KCQiAu62QBhC7ARIsALXijXSyN7bvs9FhurrWdCmMJ_pqd5OLTrIRaX08mmukj1H1x1CyjBUcwoMaAhPYEALw_wcB</t>
  </si>
  <si>
    <t>CATMAT -217997- Vermiculita expandida fina, material: silicatos hidratados, alumínio e magnésio, apresentação: flocos, aplicação: agricultura, saco 100 L</t>
  </si>
  <si>
    <t>VERMICULITA EXPANDIDA FINA SACO 100 LITROS</t>
  </si>
  <si>
    <t>https://www.leroymerlin.com.br/vermiculita-expandida-saco-de-12kg-brasil-minerios_89245485?region=grande_sao_paulo&amp;gclid=Cj0KCQiApL2QBhC8ARIsAGMm-KECDYgux_QrHlt9qOYJi9DUPINnutTcsEymcYXNzGqr7yV994N1WNMaAjeBEALw_wcB</t>
  </si>
  <si>
    <t>https://www.lojaimpermix.com.br/vermiculita-isomater-100-litros-fina?gclid=Cj0KCQiApL2QBhC8ARIsAGMm-KH9SiY0CwCJA8HhakzurXSJaO7fpoYEZZgodlxxIr7u9y-SEoNdzGIaApupEALw_wcB</t>
  </si>
  <si>
    <t>https://www.casasbahia.com.br/vermiculita-fina-100-litros-1526357712/p/1526357712?utm_medium=Cpc&amp;utm_source=google_freelisting&amp;IdSku=1526357712&amp;idLojista=90866</t>
  </si>
  <si>
    <t>CATMAT -160193- Aparador de grama, com as especificações mínimas: motor elétrico, potência 1000 W, diâmetro de corte: 28 cm, punho ajustável, voltagem: 220 V, certificada pelo INMETRO, similar ou superior ao modelo:  Tramontina 79634103, garantia mínima de 12 meses.</t>
  </si>
  <si>
    <t>APARADOR DE GRAMA ELETRICO 1000 W</t>
  </si>
  <si>
    <t>EQUIPAMENTO</t>
  </si>
  <si>
    <t>https://www.lojadomecanico.com.br/produto/91020/33/783/Aparador-de-Grama-1000W-220V/153/?gclid=CjwKCAiAgvKQBhBbEiwAaPQw3GTgyRM7owRQUKahTLYVhnz0Tpop4pGTMZ0Mmgf2BaQqAErZEow4QBoCL38QAvD_BwE</t>
  </si>
  <si>
    <t>https://www.casasbahia.com.br/aparador-de-grama-eletrico-tramontina-ap1000t-1000w-12731583.html</t>
  </si>
  <si>
    <t>https://www.palaciodasferramentas.com.br/produto/9830/cortadores-de-grama--rocadeiras/cortadores-de-grama/cortador-aparador-de-grama-eletrico-1000w-ap1000t-tramontina/?campaign_id=1&amp;campaign_source_id=3&amp;campaign_source=gshopping&amp;utm_source=google%20shopping&amp;utm_medium=cpc&amp;utm_campaign=google%20shopping</t>
  </si>
  <si>
    <t>CATMAT -451476- Armadilha luminosa mata mosquito/mosca. armadilha luminosa mata mosquito ou mosca com placa adesiva, sem uso de inseticida. área de proteção de no mínimo 60m². fixação lateral/parede. dimensões: 48 x 23,5 x 32,5 cm. suporte para 3 lâmpadas de 15w. refil adesivo: pelo menos 1 unidade. tamanho g 44x22. com pintura epóxi, cor branca. voltagem: 220 v. garantia de 1 ano.</t>
  </si>
  <si>
    <t>ARMADILHA LUMINOSA MATA MOSQUITO/MOSCA  60 M² 220 V</t>
  </si>
  <si>
    <t>SIVALDO</t>
  </si>
  <si>
    <t>CATMAT -455649- Balança eletrônica, capacidade pesagem: 20 kg, voltagem: 220V COM bateria interna, características adicionais: pés reguláveis, monitor lcd, material: aço inoxidável, seguindo as normas metrológicas exigidas pelo INMETRO para equipamentos de pesagem classe III, conforme a portaria no 154, de 12 de agosto de 2005.</t>
  </si>
  <si>
    <t>BALANÇA DIGITAL 20 KG COM INMETRO</t>
  </si>
  <si>
    <t>https://www.magazineluiza.com.br/balanca-digital-urano-20kg-us20-2-pop-s-c-inmetro/p/ab3433bkc8/pi/blin/</t>
  </si>
  <si>
    <r>
      <rPr>
        <color rgb="FF1155CC"/>
        <u/>
      </rPr>
      <t>https://www.americanas.com.br/produto/28348596?pfm_carac=balancas-20kg&amp;pfm_page=search&amp;pfm_pos=grid&amp;pfm_type=search_page&amp;offerId=59e0d41e1f09073c7e5cb16a</t>
    </r>
    <r>
      <rPr/>
      <t>a</t>
    </r>
  </si>
  <si>
    <t>https://www.extra.com.br/balanca-digital-urano-20kg-us20-2-pop-s-c-inmetro-1511518955/p/1511518955?utm_medium=cpc&amp;utm_source=google_freelisting&amp;IdSku=1511518955&amp;idLojista=81855</t>
  </si>
  <si>
    <t>CATMAT -321348- Bomba hidráulica, potência: 3 cv, tensão alimentação: 220 v, tipo motor: monofásico, sucção (entrada) 1 ½ polegada (38mm), recalque (saída) 1 polegada (25 mm), similar ou superior aos modelos Schneider bc-92s 1b 3,0 cv e Thebe TH-16 3 CV, garantia mínima de 12 meses.</t>
  </si>
  <si>
    <t>BOMBA CENTRÍFUGA 3,0 CV MONOFÁSICA 220V</t>
  </si>
  <si>
    <t>https://www.bombashopping.com.br/thebe-bomba-th-16-nr-30-cv-trifip21ir3novart159x3-0040000015400/p?idsku=1321403418&amp;pht=48071585236417298&amp;gclid=Cj0KCQiA3rKQBhCNARIsACUEW_ZkY-6I3SDkunuTYXTFwjrxAzgWLP0aBFRcrnMMMaB0vaSGYjaMV8IaAuzhEALw_wcB</t>
  </si>
  <si>
    <t>https://www.meritocomercial.com.br/bomba-monoestagio-thebe-th-16-3-cv-monofasica-110v220v-5001001001496-p1047547?tsid=42&amp;utm_referrer=https%3A%2F%2Fwww.google.com%2F</t>
  </si>
  <si>
    <t>https://www.coliseuferramentas.com.br/bomba-de-agua-th-16-nr-30cv-mono-ip55-127220-254v-thebe-rt159x3?utm_source=Site&amp;utm_medium=GoogleMerchant&amp;utm_campaign=GoogleMerchant</t>
  </si>
  <si>
    <t>CATMT -460335- Bomba centrífuga água, tipo motor: monofásico, potência: 1 cv, voltagem: 220 v, similar ou superior aos marcas: Schneider Bcr-2010 1 Cv; Eletroplás ics 100AB;  garantia mínima de 12 meses.</t>
  </si>
  <si>
    <t>BOMBA CENTRÍFUGA DE ÁGUA 1CV MONOFÁSICA 220 V</t>
  </si>
  <si>
    <t>https://www.estrela10.com.br/motobomba-perifrica-mono-1cv-ics-100ab-eletroplas-124354-p13199095?utm_source=Google&amp;utm_medium=xml&amp;utm_campaign=Google&amp;gclid=Cj0KCQiA3rKQBhCNARIsACUEW_b8xTZOOCbXJ--4l9sRPnACpQecRqj9NZMnP67kXshtC8fNfUlYcaQaArqnEALw_wcB</t>
  </si>
  <si>
    <t>https://www.meritocomercial.com.br/bomba-periferica-eletroplas-ics-100ab-std-1cv-bivolt-110220v-4001001001331-p1027134?tsid=42&amp;pht=21031544106926877&amp;gclid=Cj0KCQiA3rKQBhCNARIsACUEW_YFUonHjVZltK9GTl0VOIPzZ5EQwC8rGy0oMuK6FEOPs4Ykxf6aZd0aAq4REALw_wcB</t>
  </si>
  <si>
    <t>https://www.mbcferramentas.com.br/eletricas/motobomba/moto-bomba-periferica-1cv-eletroplas-bivolt-ics-100ab?parceiro=6155</t>
  </si>
  <si>
    <t>CATMAT -446514- Bomba centrífuga água, tipo motor: monofásico, potência: 2 cv, voltagem: 220 v, similar ou superior as marcas: Schneider BC-92S 1C 2 cv; Dancor Cam-W6 2 cv; Eletroplas ECS-200M 2 cv, garantia mínima de 12 meses</t>
  </si>
  <si>
    <t>BOMBA CENTRÍFUGA DE ÁGUA 2CV MONOFÁSICA 220 V</t>
  </si>
  <si>
    <t>https://www.estrela10.com.br/moto-bomba-centrfuga-ecs-200m-t-mono-bivolt-2-cv-124391-p13199169?utm_source=Google&amp;utm_medium=xml&amp;utm_campaign=Google&amp;gclid=Cj0KCQiA3rKQBhCNARIsACUEW_a8SdS4dxmcWfwjIChx5R9McL9w5RHDiY52RhvzTLUc2HuikVtQv-0aArvXEALw_wcB</t>
  </si>
  <si>
    <t>https://www.dutramaquinas.com.br/p/moto-bomba-2-0-cv-trifasico-modelo-standard-ecs-200t-00004062-3?gclid=Cj0KCQiA3rKQBhCNARIsACUEW_aERzpVDRbxaGDHPjWIJ3yvvO0BnP8aimhfe6NkJeNiYuNJOKmQwcYaAp06EALw_wcB</t>
  </si>
  <si>
    <t>https://www.lojadomecanico.com.br/produto/183083/21/620/Motobomba-Centrifuga-ECS-SA-200-2CV-220380V-/153/?utm_source=googleshopping&amp;utm_campaign=xmlshopping&amp;utm_medium=cpc&amp;utm_content=183083</t>
  </si>
  <si>
    <t>CATMAT -290110- Caixa d'água, material: polietileno, tipo: cônico, capacidade: 1.000 l, características adicionais: com tampa</t>
  </si>
  <si>
    <t>CAIXA D'ÁGUA POLIPROPILENO 1000 L</t>
  </si>
  <si>
    <t>https://www.leroymerlin.com.br/caixa-dagua-polietileno-1-000l-azul-fortlev_89866630</t>
  </si>
  <si>
    <t>https://www.tendtudo.com.br/caixa-d-agua-1000-litros-fortlev-polietileno/p</t>
  </si>
  <si>
    <t>https://www.tupan.com.br/caixa-d-agua-polietileno-1000-litros-conica-com-tampa-baixa--ref02010007--fortlev-41994-44</t>
  </si>
  <si>
    <t>CATMAT -406406- Caixa transporte animal, material: polipropileno injetado, dimensões: 29 x 46 x 19 cm, características adicionais: tampa com ventilação, divisória removível, filtro, aplicação: camudongo, tipo: autoclavável, características opcionais: 4 travas para empilhamento, visor transparente</t>
  </si>
  <si>
    <t>CAIXA PARA CRIAÇÃO DE CAMUNDONGOS  29 x 46 x 19 CM</t>
  </si>
  <si>
    <t>CATMAT -406407- Caixa transporte animal, material: polipropileno injetado, dimensões: 44 x 58 x 23 cm, características adicionais: tampa com ventilação, divisória removível, filtro, aplicação: camundongo, tipo: autoclavável, características opcionais: 4 travas para empilhamento, visor transparente</t>
  </si>
  <si>
    <t>CAIXA PARA CRIAÇÃO DE CAMUNDONGOS  44 x 58 x 23 CM</t>
  </si>
  <si>
    <t>CATMAT -453137- Carrinho mão, material: braços e pés metálicos, Caçamba metálica reforçada de no mínimo 0,9 mm, roda: pneu com câmara, capacidade mínima da caçamba: 60 L, empunhadura ergonômica.</t>
  </si>
  <si>
    <t>CARRINHO DE MÃO 60L SUPER FORTE</t>
  </si>
  <si>
    <t>https://www.lojadomecanico.com.br/produto/110927/31/418/Carrinho-de-Mao-Extraforte-Cacamba-65-Litros-Metalica-Reforcada/153/?utm_source=googleshopping&amp;utm_campaign=xmlshopping&amp;utm_medium=cpc&amp;utm_content=110927&amp;gclid=Cj0KCQiA3rKQBhCNARIsACUEW_anw1_sub5HTX-L6-QxiMYuDF3O6waB-lZn0QuoUcv8peeeCZwUBToaAlnUEALw_wcB</t>
  </si>
  <si>
    <t>https://www.carajasonline.com/carro-de-mao-tramontina-extrafort-435-65-l-170201759/p?idsku=3678&amp;gclid=Cj0KCQiA3rKQBhCNARIsACUEW_ZmImc9ElkMZy4aWBvFck3dAFUjl3ptmiRkX_h6oNSKQb4cmzlN-RQaAq1nEALw_wcB</t>
  </si>
  <si>
    <t>https://www.submarino.com.br/produto/3318312320?epar=bp_pl_00_go_g35219&amp;epar=bp_pl_00_go_g35219&amp;opn=XMLGOOGLE&amp;WT.srch=1&amp;offerId=60abdf020fff249a32730087&amp;utm_medium=buscappc&amp;utm_source=google&amp;utm_campaign=marca%3Asuba%3Bmidia%3Abuscappc%3Bformato%3Apla%3Bsubformato%3A00%3Bidcampanha%3Ag35219&amp;gclid=Cj0KCQiA3rKQBhCNARIsACUEW_aLy_fyBoPdnCgX-ZuxIQ2tZC1LsCEvRFbBvAN2DoCeMvbuMVNRFIMaAh4mEALw_wcB</t>
  </si>
  <si>
    <t>CARRINHO TRANSPORTE, MATERIAL: ALUMÍNIO, CAPACIDADE: 100 KG, QUANTIDADE RODAS: 2, TIPO: DOBRÁVEL, CARACTERÍSTICAS ADICIONAIS: COM ALÇA RETRÁTIL, APLICAÇÃO: TRANSPORTE DE PROCESSO</t>
  </si>
  <si>
    <t>CARRINHO TRANSPORTE DE PROCESSO CAPACIDADE 100 KG</t>
  </si>
  <si>
    <t>CATMAT - 150265 - Cilindro alveolador, cilindro de uso doméstico usado para estampar o formato dos alvéolos na cera de abelhas confeccionado em resina, movido manualmente por manivela, mancal em alumínio, medida do cilindro: 28 cm.</t>
  </si>
  <si>
    <t>CILINDRO ALVEOLADOR 28 CM</t>
  </si>
  <si>
    <t>https://www.mezzaliramix.com.br/cilindro-alveolador-domestico-reforcado-manual?utm_source=Site&amp;utm_medium=GoogleMerchant&amp;utm_campaign=GoogleMerchant&amp;gclid=Cj0KCQiA3rKQBhCNARIsACUEW_ZAg-LOtVg9_QOd3ZDt60hFXh3A2aF92hcynV9QFhurruCozwI3pBcaApKFEALw_wcB</t>
  </si>
  <si>
    <t>https://www.extra.com.br/cilindro-alveolador-de-cera-de-abelhas-manual-1502720239/p/1502720239?utm_medium=cpc&amp;utm_source=GP_PLA&amp;IdSku=1502720239&amp;idLojista=36233&amp;utm_campaign=3P_agrupamento_medio_SSC&amp;gclid=Cj0KCQiA3rKQBhCNARIsACUEW_aoMljmxxnZbjHLd-gJvYwEGcYCfc2xa5_C3DA3817J5FJmETtv66kaAiMSEALw_wcB</t>
  </si>
  <si>
    <t>https://www.pontofrio.com.br/cilindro-alveolador-de-cera-de-abelhas-manual-1502720239/p/1502720239?utm_medium=cpc&amp;utm_source=GP_PLA&amp;IdSku=1502720239&amp;idLojista=36233&amp;utm_campaign=3P_agrupamento_medio_SSC&amp;gclid=Cj0KCQiA3rKQBhCNARIsACUEW_bXadk7gjcI6aLjwvzta2prfGMqQfmL2nESJC9N_BitgcHuTNa-gTIaAsu8EALw_wcB</t>
  </si>
  <si>
    <t>CATMAT -26425- Dinamômetro digital portátil 20 kg, LCD (display em cristal líquido), seleção de unidades: kg/lb/newton, capacidade de medição: 20 kg, resolução: 0.01 kg , precisão: ± 0,5%, alimentação: pilhas ou adaptador. temperatura de operação: 0-50ºc, umidade inferior a 80%, inclusos: estojo de transporte, adaptador cabeça chata, adaptador tipo cone, adaptador tipo gancho, adaptador tipo talhadeira, bastão de extensão (120mm), manual de instruções, similar ou superior a marcar: Instrutherm modelo DD-2000, garantia mínima de 12 meses.</t>
  </si>
  <si>
    <t>DINAMÔMETRO DIGITAL PORTÁTIL 20 KG</t>
  </si>
  <si>
    <t>https://www.tecnoferramentas.com.br/dinamometro-digital-precisao--05-tracao-e-compressao-faixa-0-a-20-kgf-resolucao-001-kgf-novotest-sf-200--067226_0/p?idsku=1197764309&amp;pht=37861572021899714&amp;gclid=Cj0KCQiA3rKQBhCNARIsACUEW_anifr_LzGbrx7k95l0x2picCdBMB5kIbcBxVVHJgSShTUtUV20bJkaAjebEALw_wcB</t>
  </si>
  <si>
    <t>https://www.lojainstrutemp.com.br/itfg6020-l-dinamometro-digital-portatil--20kgf-/p?utm_source=google&amp;utm_medium=cpc&amp;utm_campaign=Google_Shopping&amp;utm_term=1844</t>
  </si>
  <si>
    <t>https://www.americanas.com.br/produto/1802523487?opn=YSMESP</t>
  </si>
  <si>
    <t>CATMAT -26425- Dinamômetro 1.000 kgf resolução 500gf, Divisões: 500gf, tipo de Medição: tração/ compressão, display LCD com 6 dígitos e luz de fundo, duas saídas programáveis para acionamento de relês, similar a CROWN - DAC-1 garantia mínima 12 meses.</t>
  </si>
  <si>
    <t>DINAMÔMETRO DIGITAL TRAÇÃO E COMPRESSÃO 1.000 KGF</t>
  </si>
  <si>
    <t>https://www.tecnoferramentas.com.br/dinamometro-digital-tracao-compressao-1000kgf-crown-dac_1000/p?idsku=2000135&amp;pht=37861572021899714&amp;gclid=Cj0KCQiA3rKQBhCNARIsACUEW_aeNSOP1uJ90pvzxvMDOJ_AYH2YKVywej2q9qsgjI-OqToQ6oDLhIwaArugEALw_wcB</t>
  </si>
  <si>
    <t>https://www.tecnoferramentas.com.br/dinamometro-digital-ip65-para-ponte-rolante-1000kgf-crown-iwb_1/p?idsku=2000543&amp;pht=37861572021899714&amp;gclid=Cj0KCQiA3rKQBhCNARIsACUEW_a74VcIzPl0aZBuXTQJbyYMXRCFCx2XCMwPrYrNMyDqcql4aium4a4aArdoEALw_wcB</t>
  </si>
  <si>
    <t>https://www.google.com/search?q=DINAM%C3%94METRO+DIGITAL+TRA%C3%87%C3%83O+E+COMPRESS%C3%83O+1.000+KGF&amp;sa=X&amp;tbm=shop&amp;ei=OzoNYpihMeHJ5OUPktu80Ao&amp;ved=0ahUKEwjYqsyu5YT2AhXhJLkGHZItD6oQ4dUDCAU&amp;uact=5&amp;oq=DINAM%C3%94METRO+DIGITAL+TRA%C3%87%C3%83O+E+COMPRESS%C3%83O+1.000+KGF&amp;gs_lcp=Cgtwcm9kdWN0cy1jYxADSgQIQRgAUABYAGCyAWgAcAB4AIABAIgBAJIBAJgBAKABAqABAcABAQ&amp;sclient=products-cc</t>
  </si>
  <si>
    <t>CATMAT -150364- Vacinador automático tipo pistola com estojo completo, fabricado liga de alumínio e metal Cromado, tubo de vidro, dosador de alta precisão: de 1 a 5 ml, reservatório de 50 mL fácil regulagem e visualização, encaixe Luer-Lock de fácil manuseio, empunhadura ergométrico que proporciona o máximo conforto nas aplicações em grandes rebanhos. Contém: Pistola de vacinação com cilindro interno; 1 cilindro reserva em vidro; 12 agulhas hipodérmicas; Kit de reparos, 1 maleta, 1 manual de instruções, similar ou superior HOPPNER 310228, garantia mínima 12 meses.</t>
  </si>
  <si>
    <t>PISTOLA VETERINÁRIA AUTOMÁTICA CROMADA - 50ML</t>
  </si>
  <si>
    <t>https://www.starferramentas.com.br/veterinaria/pistolas/v-pistola-aut-50ml-est-completo-hoppner</t>
  </si>
  <si>
    <t>https://www.agroline.com.br/Produto/pistola-automatica-50ml-estojo-completo-hoppner-97224</t>
  </si>
  <si>
    <t>https://www.vitaliambiental.com.br/bovinos/pistola-seringa-automatica-50-ml-estojo-completo</t>
  </si>
  <si>
    <t>CATMAT -258168- Hamburgueira manual, modeladora de hambúrguer diâmetro, 112mm, fabricada em alumínio e inox, similar a Picelli HP112.</t>
  </si>
  <si>
    <t>HAMBURGUEIRA MANUAL 112MM</t>
  </si>
  <si>
    <t>https://www.americanas.com.br/produto/4251151444?epar=bp_pl_00_go_pla_ud_geral_gmv&amp;opn=YSMESP&amp;WT.srch=1&amp;gclid=Cj0KCQiA3rKQBhCNARIsACUEW_bTkevzbfrCh7H42obV89OY1cWuyUSFum4Il-g5t61dY524uPEOSD0aAgFyEALw_wcB</t>
  </si>
  <si>
    <t>https://www.narcel.com.br/hamburgueira-picelli-manual-112mm-hp112/p</t>
  </si>
  <si>
    <t>https://www.narcel.com.br/hamburgueira-picelli-manual-112mm-hp112/p?idsku=1416</t>
  </si>
  <si>
    <t>CATMAT -322243- Hamburgueira manual, modeladora de hambúrguer diâmetro, 112mm, fabricada em alumínio e inox, similar a Picelli HP128.</t>
  </si>
  <si>
    <t>HAMBURGUEIRA MANUAL 128MM</t>
  </si>
  <si>
    <t>https://www.submarino.com.br/produto/460369706?epar=bp_pl_00_go_smartshopping_eletroportateis_geral_gmv&amp;epar=bp_pl_00_go_smartshopping_eletroportateis_geral_gmv&amp;opn=XMLGOOGLE&amp;WT.srch=1&amp;offerId=5d8a0fd42795b8eb788dd664&amp;utm_medium=buscappc&amp;utm_source=google&amp;utm_campaign=marca%3Asuba%3Bmidia%3Abuscappc%3Bformato%3Apla%3Bsubformato%3A00%3Bidcampanha%3Asmartshopping_eletroportateis_geral_gmv&amp;gclid=Cj0KCQiA3rKQBhCNARIsACUEW_Z8blDu37X5DsM3_AOWOrtJhpmscFZkEG_OUQ9ZDQq358zeo_8AsF4aAiDqEALw_wcB</t>
  </si>
  <si>
    <t>https://www.americanas.com.br/produto/1913973181?epar=bp_pl_00_go_pla_aic_geral_gmv&amp;opn=YSMESP&amp;WT.srch=1&amp;gclid=Cj0KCQiA3rKQBhCNARIsACUEW_amao4vp6_3IKL7laEyKfd_UEI7EKgkAo8NSYpSuuKnVBMUWpW7CEkaAg4kEALw_wcB</t>
  </si>
  <si>
    <t>https://www.shoptime.com.br/produto/460369706?epar=bp_pl_dr_go_sscep_geral_gmv&amp;opn=GOOGLEXML&amp;WT.srch=1&amp;epar=bp_pl_dr_go_sscep_geral_gmv&amp;utm_medium=buscappc&amp;utm_source=google&amp;utm_campaign=marca:shop%3Bmidia:buscappc%3Bformato:pla%3Bsubformato:dra%3Bidcampanha:sscep_geral_gmv&amp;gclid=Cj0KCQiA3rKQBhCNARIsACUEW_angn5epoBasF383xaltdjoSwe8Yqcsk1wqZPzn4UZln0aUMDtzBqMaAovCEALw_wcB</t>
  </si>
  <si>
    <t>CATMAT -321806- Moinho, material gabinete: aço carbono, material tampa: alumínio polido, tipo: faca, componentes: 6 facas fixas e 4 móveis,3 peneiras aço inox malha, voltagem: 220 v, potência: 750 w, potência motor: 1 cv, sistema de segurança, garantia mínima de 12 meses.</t>
  </si>
  <si>
    <t>MACRO MOINHO DE FACAS TIPO WILLY DE 1CV</t>
  </si>
  <si>
    <t>https://www.7lab.com.br/equipamentos-para-laboratorio/moinho-para-laboratorio/moinho-hm930-vamos-utilizar-macro-930-moinho-de-facas-7lab-15-kgh-tipo-willye-910-4-facas-fixas-e-4-moveis-1-cv-1150-rpm?parceiro=5060&amp;variant_id=695&amp;campaignid=10948323807&amp;adgroupid=107551945356&amp;keyword=&amp;network=u&amp;utm_medium=cpc&amp;gclid=Cj0KCQiA3rKQBhCNARIsACUEW_ZygINvQcaIN_1LSdLApv-u0Jm9j5CtaytqX74z9b-3eIZFPWlmcs0aAgIQEALw_wcB</t>
  </si>
  <si>
    <t>https://www.cienlab.com.br/moinho-de-facas-macro.html</t>
  </si>
  <si>
    <t>CATMAT -272922- Máquina trituradora (6613</t>
  </si>
  <si>
    <t>MÁQUINA TRITURADORA</t>
  </si>
  <si>
    <t>CATMAT -24821 - Medidor de pH digital para carnes- medidor de pH e temperatura para meio semissólido, com sonda de penetração, tampa com gel de armazenamento, suporte de parede/cinto- ntc faixa de medição: 0 a +60 °c, exatidão: ±0,4 °c resolução: 0,1 °c, - medição de pH faixa de medição: 0 a 14 pH exatidão: ±0,02 pH resolução: 0,01 ph</t>
  </si>
  <si>
    <t>Medidor Portátil de pH e Temperatura para "Carne"</t>
  </si>
  <si>
    <t>https://www.tecnoferramentas.com.br/medidor-digital-205-portatil-de-ph-e-temperatura-para-meios-semi-solidos-testo-0563-2051-316646_0/p?idsku=2147454810&amp;pht=37861572021899714&amp;gclid=Cj0KCQiA3rKQBhCNARIsACUEW_agEGs4Fy8CJUL8vBUS_tm3f66pNcCS69vvy6tZLV1GwQA08jtwcW4aAp4eEALw_wcB</t>
  </si>
  <si>
    <t>https://www.bilbos.com.br/laboratorio/medidores-de-ph/testo-205-medidor-digital-portatil-de-ph-e-temperatura-para-meios-semi-solidos?parceiro=7232</t>
  </si>
  <si>
    <t>https://loja.akso.com.br/produto/medidor-de-ph-de-bolso-para-semissolidos-ph-in-351?utm_source=google&amp;utm_medium=cpc&amp;utm_campaign=shopping&amp;dfw_tracker=27060-351</t>
  </si>
  <si>
    <t>CATMAT -126713- Mesa desoperculadora capacidade para 32 quadros (padrão internacional Langstro TH) - construída em aço inoxidável AISI 304, com chapa 0,45mm de espessura, solda processo tig, acabamento sanitário. com quadro removível de tela de malha 14 em aço inoxidável no fundo do bojo para retenção de opérculo, fundo com de clividade para escoamento por gravidade com saída por duto de 1 ½ na lateral equipado com torneira inox de corte rápido para mel diâmetro de 1 ½ , com anel atóxico de silicone grau alimentício. estrutura de sustentação da mesa com qu atro pés em aço inox AISI 304 de 1 ½ de diâmetro, com uma altura total</t>
  </si>
  <si>
    <t>MESA DESOPERCULADORA DE FAVO</t>
  </si>
  <si>
    <t>CATMAT -28274- MOEDOR DE CARNE (PICADOR) INDUSTRIAL; Com gabinete em aço inoxidável; Prato de segurança em aço inoxidável (bandeja); Pés antiderrapantes; Com soquete em plástico de engenharia; Caixa de transmissão provida de lubrificação permanente; Com discos de 3, 5 e 8mm; bivolt; Potência aproximada de 1/2 HP; Produção mínima de 400 kg/h; Medidas aproximadas: 500(A)x 380(L)x 870(C)mm;</t>
  </si>
  <si>
    <t>MOEDOR DE CARNE (PICADOR) INDUSTRIAL 1/2 CV</t>
  </si>
  <si>
    <t>https://www.americanas.com.br/produto/4225869532?epar=bp_pl_00_go_pla_teste_b2wads&amp;opn=YSMESP&amp;WT.srch=1&amp;aid=61749c42bc51d000179d22bf&amp;sid=48008684000102&amp;pid=4225869532&amp;chave=vnzpla_61749c42bc51d000179d22bf_48008684000102_4225869532&amp;gclid=Cj0KCQiA3rKQBhCNARIsACUEW_Yv4DLM_0BjgYlD27m5oVXir6wt-o60xXtDgJJVVvHbF1KNCPliJL4aAq89EALw_wcB&amp;voltagem=110V</t>
  </si>
  <si>
    <t>https://www.catral.com.br/picador-de-carne-caf-1-2-cv-preto-inox-caf10/p?idsku=1141049</t>
  </si>
  <si>
    <t>https://www.estrela10.com.br/moedor-de-carnes-industrial-bocal-10-bigolar-12cv-337345-p13514340?utm_source=Google&amp;utm_medium=xml&amp;utm_campaign=Google</t>
  </si>
  <si>
    <t>CATMAT -445728- Motosserra industrial potência: 2,5 kW, combustível motor: gasolina capacidade tanque combustível: 0,52 L (520 mL), cilindrada motor: 58 cilindradas, características adicionais: sabre de 17 a 20 polegadas, garantia mínima de 12 meses., passo da corrente 3/8 pol</t>
  </si>
  <si>
    <t>MOTOSSERRA A GASOLINA 58 CILINDRADAS 2,5 KW</t>
  </si>
  <si>
    <t>https://www.agrotama.com.br/produtos/motosserra-a-gasolina-58-cilindradas-sabre-20-2-5-kw-mn6000/nagano-MN6000,49,125/</t>
  </si>
  <si>
    <t>https://www.aquaferramentas.com/products.php?product=Motosserra-a-Gasolina-58-Cilindradas-Sabre-20-2%2C5-kW-%252d-MN6000-%252d-Nagano</t>
  </si>
  <si>
    <t>https://www.americanas.com.br/produto/19847462?epar=bp_pl_00_go_pla_casaeconst_geral_gmv&amp;opn=YSMESP&amp;WT.srch=1&amp;gclid=Cj0KCQiAjJOQBhCkARIsAEKMtO0nxZmBweqVdxpJyFPANoVEYqZEkqIRRr4nx4sWvGIP8BgYVpfxO_gaAkquEALw_wcB&amp;listprice=669.43</t>
  </si>
  <si>
    <t>CATMAT -299412- Peagômetro digital portátil com escala 0,0 a 14,0, faixa de medição: pH: 0.0 a 14.0; temperatura: 0 a 50°C; resolução: pH: 0.1; exatidão: pH: ±0.1; Pontos de calibração: pH 4.0, 7.0 e 10.0, calibração automática; Embalagem incluso: 1 pHmetro com eletrodo embutido; baterias; 3 sachês com as soluções de calibração; 1 caixa de transporte; 1 Manual de instruções, similar ou superior as marcas: Kasvi K39 e Akso 90, garantia mínima de 12 meses.</t>
  </si>
  <si>
    <t>PHMETRO DIGITAL PORTÁTIL COM ESCALA 0,0 A 14,0</t>
  </si>
  <si>
    <t>https://magazinemedica.com.br/produtos/visualiza/sku/16261/?gclid=Cj0KCQiA3rKQBhCNARIsACUEW_YCGxUmdDFL6JrjvuFMKWnfrfC4xx09YGlhAaKk4BWhpgaTHeGbNgcaAvXtEALw_wcB</t>
  </si>
  <si>
    <t>https://www.laderquimica.com.br/phmetro-portatil-digital-com-compensacao-de-temperatura-ak90-akso?utm_source=Site&amp;utm_medium=GoogleMerchant&amp;utm_campaign=GoogleMerchant</t>
  </si>
  <si>
    <t>https://www.itest.com.br/laboratorio/medidor-de-ph/medidor-de-ph-de-bolso-akso-ak-90.phtml</t>
  </si>
  <si>
    <t>CATMAT -49930- Prensa para 4 queijos de 1kg, formas reforçadas com diâmetro de 14,7 cm e 12 cm altura, fabricada em aço inoxidável 304, similar a marca Alliança Ltda modelo 4 queijos.</t>
  </si>
  <si>
    <t>PRENSA PARA 4 QUEIJOS 4 MANIVELAS EM AÇO INOXIDÁVEL</t>
  </si>
  <si>
    <t>CATMAT -231314- Pulverizador costal manual, material tanque: polietileno, capacidade tanque: 20 litros, peso bruto máximo: 31,50 kg, aplicação: pulverização de gases e líquido.</t>
  </si>
  <si>
    <t>PULVERIZADOR COSTAL MANUAL 20 L</t>
  </si>
  <si>
    <t>https://www.lojadomecanico.com.br/produto/14705/33/349/pulverizador-manual-tipo-costal-20-litros-jacto-pjh20</t>
  </si>
  <si>
    <t>https://www.americanas.com.br/produto/2029917066?pfm_carac=pulverizador-costal-20-litros-jacto&amp;pfm_page=search&amp;pfm_pos=grid&amp;pfm_type=search_page&amp;offerId=5f522ee4cc79e88b864ec100&amp;cor=Azul</t>
  </si>
  <si>
    <t>https://www.magazineluiza.com.br/pulverizador-agricola-costal-20l-pjh20-jacto/p/aj3af756ad/cj/plvz/</t>
  </si>
  <si>
    <t>CATMAT -326769- Pulverizador de alta pressão, material: plástico, capacidade: 5 l, aplicação: água e liquidos diversos em laboratorios, características adicionais: manual , tipo pistola, bico com jato regulável.</t>
  </si>
  <si>
    <t>PULVERIZADOR PORTÁTIL 5 L</t>
  </si>
  <si>
    <t>https://www.magazineluiza.com.br/pulverizador-lateral-5-lts-compressao-previa-pl-005-vonder/p/jha0bkdkf6/cj/plvz/?&amp;seller_id=opescadordeofertas&amp;utm_source=google&amp;utm_medium=pla&amp;utm_campaign=&amp;partner_id=61981&amp;gclid=Cj0KCQiA3rKQBhCNARIsACUEW_bp6E450eukuKO-mExae53O-2CuMiB-T2H54wF5mb3UYDi82PjnLAAaAiuAEALw_wcB&amp;gclsrc=aw.ds</t>
  </si>
  <si>
    <t>https://www.casadomecanico.com.br/pulverizador-lateral-5-litros-20521-coyote-p6951/?afiliadoid=85&amp;utm_source=google&amp;utm_medium=cpc&amp;utm_content=Pulverizador_lateral_5_litros_20521_Coyote&amp;utm_campaign=</t>
  </si>
  <si>
    <t>https://www.magazineluiza.com.br/pulverizador-manual-de-pressao-5-litros-starfer/p/fjeg672ff9/cj/plvz/?&amp;seller_id=palaciodasferramentas</t>
  </si>
  <si>
    <t xml:space="preserve">CATMAT -453258- Roçadeira profissional completa com 3 lâminas, para jornada de trabalho superiores a 8 h/dia a gasolina, com no mínimo 35,2 cilindradas, com potência mínima de 1,5kW (2cv), com capacidade de tanque de no mínimo 580 ml pesando no máximo até 11 kg, similar ou superior a Stihl FR220, Husqvarna 541RS, garantia mínima de 12 meses. </t>
  </si>
  <si>
    <t>ROÇADEIRA PROFISSIONAL PARA USO SUPERIOR 8H/DIA</t>
  </si>
  <si>
    <t>https://loja.kimotor.com.br/rocadeira-stihl-fs-220?gclid=Cj0KCQiAr5iQBhCsARIsAPcwROO2c9eqlvpPKCju3XXaw5_phRw97zh04qIjy1TeMVrPdV0QIRqgJPEaAiB-EALw_wcB</t>
  </si>
  <si>
    <t>https://www.diafer.com.br/rocadeira-a-gasolina-husqvarna-541rs-41cc/p?idsku=3159&amp;gclid=Cj0KCQiAr5iQBhCsARIsAPcwROOm60gDabdvlDbzKqhx3SHcNeJ8czotjCnGYUdcbhorC7qv_aRQnnwaAmtwEALw_wcB</t>
  </si>
  <si>
    <t>https://www.cassel.com.br/stihl/rocadeiras/rocadeira-stihl-a-gasolina-fs-220?parceiro=8625</t>
  </si>
  <si>
    <t>CATMAT -127167- Programador digital (temporizador)</t>
  </si>
  <si>
    <t>PROGRAMADOR DIGITAL (TEMPORIZADOR) PARA BIOTÉRIOS</t>
  </si>
  <si>
    <t>CATMAT -273182- Triturador forrageiro com motor monofásico 2cv, ficha técnica:  potência : 2 cv, tensão: 220 v, tipo: monofásico, rotação por minuto: 3600 rpm, quantidade de martelo: número de martelos: 10, número de facas: 2, similar ou superior trapp-2932415 trf 400 2cv, garantia mínima de 12 meses.</t>
  </si>
  <si>
    <t>TRITURADOR FORRAGEIRO 2CV 10 MARTELOS</t>
  </si>
  <si>
    <t>https://www.casasbahia.com.br/Ferramentas/Jardim/TrituradoresPicadores/triturador-forrageiro-trf80-2cv-monofasico-bivolt-trapp-1504880133.html?IdSku=1504880133</t>
  </si>
  <si>
    <t>https://www.shoptime.com.br/produto/7989780?pfm_carac=triturador-forrageira-2cv&amp;pfm_page=search&amp;pfm_pos=grid&amp;pfm_type=search_page</t>
  </si>
  <si>
    <t>https://www.magazineluiza.com.br/triturador-forrageiro-trf80-2cv-monofasico-bivolt-trapp/p/ghbk7212a2/pi/trfr/</t>
  </si>
</sst>
</file>

<file path=xl/styles.xml><?xml version="1.0" encoding="utf-8"?>
<styleSheet xmlns="http://schemas.openxmlformats.org/spreadsheetml/2006/main" xmlns:x14ac="http://schemas.microsoft.com/office/spreadsheetml/2009/9/ac" xmlns:mc="http://schemas.openxmlformats.org/markup-compatibility/2006">
  <fonts count="29">
    <font>
      <sz val="10.0"/>
      <color rgb="FF000000"/>
      <name val="Arial"/>
      <scheme val="minor"/>
    </font>
    <font>
      <b/>
      <color theme="1"/>
      <name val="Arial"/>
    </font>
    <font>
      <color theme="1"/>
      <name val="Arial"/>
    </font>
    <font>
      <b/>
      <color theme="1"/>
      <name val="Arial"/>
      <scheme val="minor"/>
    </font>
    <font>
      <color theme="1"/>
      <name val="Arial"/>
      <scheme val="minor"/>
    </font>
    <font>
      <u/>
      <color rgb="FF0000FF"/>
    </font>
    <font>
      <u/>
      <color rgb="FF1155CC"/>
    </font>
    <font>
      <u/>
      <color rgb="FF0000FF"/>
    </font>
    <font>
      <u/>
      <color rgb="FF1155CC"/>
    </font>
    <font>
      <u/>
      <color rgb="FF0000FF"/>
    </font>
    <font>
      <u/>
      <color rgb="FF0000FF"/>
    </font>
    <font>
      <u/>
      <color rgb="FF0000FF"/>
    </font>
    <font>
      <color rgb="FF000000"/>
      <name val="Arial"/>
      <scheme val="minor"/>
    </font>
    <font>
      <u/>
      <color rgb="FF0000FF"/>
    </font>
    <font>
      <u/>
      <color rgb="FF0000FF"/>
    </font>
    <font>
      <u/>
      <color rgb="FF1155CC"/>
    </font>
    <font>
      <u/>
      <color rgb="FF0000FF"/>
    </font>
    <font>
      <u/>
      <color rgb="FF1155CC"/>
    </font>
    <font>
      <u/>
      <color rgb="FF0000FF"/>
    </font>
    <font>
      <u/>
      <color rgb="FF0000FF"/>
    </font>
    <font>
      <u/>
      <color rgb="FF0000FF"/>
    </font>
    <font>
      <u/>
      <color rgb="FF1155CC"/>
      <name val="Arial"/>
    </font>
    <font>
      <u/>
      <color rgb="FF1155CC"/>
    </font>
    <font>
      <color rgb="FF000000"/>
      <name val="Roboto"/>
    </font>
    <font>
      <u/>
      <color rgb="FF1155CC"/>
    </font>
    <font>
      <u/>
      <color rgb="FF1155CC"/>
      <name val="Arial"/>
      <scheme val="minor"/>
    </font>
    <font>
      <u/>
      <color rgb="FF0000FF"/>
    </font>
    <font>
      <u/>
      <color rgb="FF1155CC"/>
    </font>
    <font>
      <u/>
      <color rgb="FF0000FF"/>
    </font>
  </fonts>
  <fills count="11">
    <fill>
      <patternFill patternType="none"/>
    </fill>
    <fill>
      <patternFill patternType="lightGray"/>
    </fill>
    <fill>
      <patternFill patternType="solid">
        <fgColor rgb="FFA4C2F4"/>
        <bgColor rgb="FFA4C2F4"/>
      </patternFill>
    </fill>
    <fill>
      <patternFill patternType="solid">
        <fgColor theme="0"/>
        <bgColor theme="0"/>
      </patternFill>
    </fill>
    <fill>
      <patternFill patternType="solid">
        <fgColor theme="7"/>
        <bgColor theme="7"/>
      </patternFill>
    </fill>
    <fill>
      <patternFill patternType="solid">
        <fgColor rgb="FF00FF00"/>
        <bgColor rgb="FF00FF00"/>
      </patternFill>
    </fill>
    <fill>
      <patternFill patternType="solid">
        <fgColor rgb="FFFFFF00"/>
        <bgColor rgb="FFFFFF00"/>
      </patternFill>
    </fill>
    <fill>
      <patternFill patternType="solid">
        <fgColor theme="6"/>
        <bgColor theme="6"/>
      </patternFill>
    </fill>
    <fill>
      <patternFill patternType="solid">
        <fgColor rgb="FFFFFFFF"/>
        <bgColor rgb="FFFFFFFF"/>
      </patternFill>
    </fill>
    <fill>
      <patternFill patternType="solid">
        <fgColor rgb="FF38761D"/>
        <bgColor rgb="FF38761D"/>
      </patternFill>
    </fill>
    <fill>
      <patternFill patternType="solid">
        <fgColor rgb="FF274E13"/>
        <bgColor rgb="FF274E13"/>
      </patternFill>
    </fill>
  </fills>
  <borders count="4">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border>
  </borders>
  <cellStyleXfs count="1">
    <xf borderId="0" fillId="0" fontId="0" numFmtId="0" applyAlignment="1" applyFont="1"/>
  </cellStyleXfs>
  <cellXfs count="152">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top" wrapText="1"/>
    </xf>
    <xf borderId="1" fillId="2" fontId="1" numFmtId="0" xfId="0" applyAlignment="1" applyBorder="1" applyFont="1">
      <alignment horizontal="center" shrinkToFit="0" vertical="bottom" wrapText="0"/>
    </xf>
    <xf borderId="1" fillId="0" fontId="2" numFmtId="0" xfId="0" applyAlignment="1" applyBorder="1" applyFont="1">
      <alignment horizontal="center" readingOrder="0" shrinkToFit="0" vertical="bottom" wrapText="1"/>
    </xf>
    <xf borderId="1" fillId="2" fontId="1" numFmtId="0" xfId="0" applyAlignment="1" applyBorder="1" applyFont="1">
      <alignment horizontal="center" shrinkToFit="0" vertical="bottom" wrapText="1"/>
    </xf>
    <xf borderId="1" fillId="0" fontId="3" numFmtId="0" xfId="0" applyAlignment="1" applyBorder="1" applyFont="1">
      <alignment horizontal="center" readingOrder="0" shrinkToFit="0" wrapText="1"/>
    </xf>
    <xf borderId="1" fillId="0" fontId="2" numFmtId="4" xfId="0" applyAlignment="1" applyBorder="1" applyFont="1" applyNumberFormat="1">
      <alignment horizontal="center" readingOrder="0" shrinkToFit="0" vertical="bottom" wrapText="1"/>
    </xf>
    <xf borderId="1" fillId="0" fontId="4" numFmtId="0" xfId="0" applyAlignment="1" applyBorder="1" applyFont="1">
      <alignment horizontal="center" readingOrder="0" shrinkToFit="0" wrapText="1"/>
    </xf>
    <xf borderId="1" fillId="0" fontId="4" numFmtId="0" xfId="0" applyAlignment="1" applyBorder="1" applyFont="1">
      <alignment horizontal="center" shrinkToFit="0" wrapText="1"/>
    </xf>
    <xf borderId="1" fillId="3" fontId="4" numFmtId="0" xfId="0" applyAlignment="1" applyBorder="1" applyFill="1" applyFont="1">
      <alignment horizontal="center" readingOrder="0"/>
    </xf>
    <xf borderId="1" fillId="0" fontId="4" numFmtId="0" xfId="0" applyAlignment="1" applyBorder="1" applyFont="1">
      <alignment readingOrder="0" vertical="top"/>
    </xf>
    <xf borderId="0" fillId="0" fontId="2" numFmtId="0" xfId="0" applyAlignment="1" applyFont="1">
      <alignment vertical="bottom"/>
    </xf>
    <xf borderId="0" fillId="0" fontId="2" numFmtId="0" xfId="0" applyAlignment="1" applyFont="1">
      <alignment horizontal="center" shrinkToFit="0" vertical="center" wrapText="1"/>
    </xf>
    <xf borderId="1" fillId="0" fontId="2" numFmtId="10" xfId="0" applyAlignment="1" applyBorder="1" applyFont="1" applyNumberFormat="1">
      <alignment horizontal="center" readingOrder="0" shrinkToFit="0" vertical="bottom" wrapText="1"/>
    </xf>
    <xf borderId="1" fillId="0" fontId="2" numFmtId="0" xfId="0" applyAlignment="1" applyBorder="1" applyFont="1">
      <alignment horizontal="left" readingOrder="0" shrinkToFit="0" vertical="bottom" wrapText="0"/>
    </xf>
    <xf borderId="0" fillId="0" fontId="4" numFmtId="0" xfId="0" applyAlignment="1" applyFont="1">
      <alignment readingOrder="0" vertical="top"/>
    </xf>
    <xf borderId="0" fillId="0" fontId="4" numFmtId="0" xfId="0" applyAlignment="1" applyFont="1">
      <alignment horizontal="left" readingOrder="0" shrinkToFit="0" wrapText="0"/>
    </xf>
    <xf borderId="1" fillId="0" fontId="4" numFmtId="0" xfId="0" applyAlignment="1" applyBorder="1" applyFont="1">
      <alignment readingOrder="0"/>
    </xf>
    <xf borderId="0" fillId="0" fontId="4" numFmtId="0" xfId="0" applyAlignment="1" applyFont="1">
      <alignment readingOrder="0"/>
    </xf>
    <xf borderId="1" fillId="0" fontId="4" numFmtId="0" xfId="0" applyAlignment="1" applyBorder="1" applyFont="1">
      <alignment readingOrder="0" shrinkToFit="0" wrapText="1"/>
    </xf>
    <xf borderId="1" fillId="0" fontId="4" numFmtId="0" xfId="0" applyAlignment="1" applyBorder="1" applyFont="1">
      <alignment horizontal="center" shrinkToFit="0" wrapText="1"/>
    </xf>
    <xf borderId="1" fillId="0" fontId="4" numFmtId="4" xfId="0" applyAlignment="1" applyBorder="1" applyFont="1" applyNumberFormat="1">
      <alignment readingOrder="0"/>
    </xf>
    <xf borderId="1" fillId="0" fontId="4" numFmtId="0" xfId="0" applyAlignment="1" applyBorder="1" applyFont="1">
      <alignment horizontal="center"/>
    </xf>
    <xf borderId="1" fillId="0" fontId="4" numFmtId="0" xfId="0" applyAlignment="1" applyBorder="1" applyFont="1">
      <alignment horizontal="center" readingOrder="0"/>
    </xf>
    <xf borderId="1" fillId="3" fontId="4" numFmtId="0" xfId="0" applyAlignment="1" applyBorder="1" applyFont="1">
      <alignment horizontal="center"/>
    </xf>
    <xf borderId="1" fillId="0" fontId="4" numFmtId="4" xfId="0" applyAlignment="1" applyBorder="1" applyFont="1" applyNumberFormat="1">
      <alignment horizontal="center" readingOrder="0"/>
    </xf>
    <xf borderId="1" fillId="0" fontId="4" numFmtId="4" xfId="0" applyBorder="1" applyFont="1" applyNumberFormat="1"/>
    <xf borderId="1" fillId="0" fontId="5" numFmtId="0" xfId="0" applyAlignment="1" applyBorder="1" applyFont="1">
      <alignment horizontal="left" readingOrder="0" shrinkToFit="0" wrapText="0"/>
    </xf>
    <xf borderId="1" fillId="0" fontId="6" numFmtId="0" xfId="0" applyAlignment="1" applyBorder="1" applyFont="1">
      <alignment readingOrder="0"/>
    </xf>
    <xf borderId="1" fillId="0" fontId="7" numFmtId="0" xfId="0" applyAlignment="1" applyBorder="1" applyFont="1">
      <alignment horizontal="left" readingOrder="0" shrinkToFit="0" wrapText="0"/>
    </xf>
    <xf borderId="0" fillId="0" fontId="2" numFmtId="0" xfId="0" applyAlignment="1" applyFont="1">
      <alignment vertical="top"/>
    </xf>
    <xf borderId="0" fillId="0" fontId="2" numFmtId="0" xfId="0" applyAlignment="1" applyFont="1">
      <alignment horizontal="left" readingOrder="0" shrinkToFit="0" vertical="bottom" wrapText="0"/>
    </xf>
    <xf borderId="0" fillId="0" fontId="2" numFmtId="0" xfId="0" applyAlignment="1" applyFont="1">
      <alignment horizontal="right" vertical="bottom"/>
    </xf>
    <xf borderId="1" fillId="0" fontId="2" numFmtId="0" xfId="0" applyAlignment="1" applyBorder="1" applyFont="1">
      <alignment horizontal="center" vertical="bottom"/>
    </xf>
    <xf borderId="1" fillId="0" fontId="4" numFmtId="4" xfId="0" applyAlignment="1" applyBorder="1" applyFont="1" applyNumberFormat="1">
      <alignment horizontal="center"/>
    </xf>
    <xf borderId="1" fillId="0" fontId="8" numFmtId="0" xfId="0" applyAlignment="1" applyBorder="1" applyFont="1">
      <alignment horizontal="left" readingOrder="0" shrinkToFit="0" wrapText="0"/>
    </xf>
    <xf borderId="1" fillId="0" fontId="4" numFmtId="0" xfId="0" applyAlignment="1" applyBorder="1" applyFont="1">
      <alignment horizontal="left" shrinkToFit="0" wrapText="0"/>
    </xf>
    <xf borderId="1" fillId="0" fontId="4" numFmtId="0" xfId="0" applyBorder="1" applyFont="1"/>
    <xf borderId="1" fillId="0" fontId="9" numFmtId="0" xfId="0" applyAlignment="1" applyBorder="1" applyFont="1">
      <alignment readingOrder="0"/>
    </xf>
    <xf borderId="1" fillId="0" fontId="2" numFmtId="0" xfId="0" applyAlignment="1" applyBorder="1" applyFont="1">
      <alignment horizontal="center" readingOrder="0" vertical="bottom"/>
    </xf>
    <xf borderId="0" fillId="0" fontId="2" numFmtId="0" xfId="0" applyAlignment="1" applyFont="1">
      <alignment horizontal="left" shrinkToFit="0" vertical="bottom" wrapText="0"/>
    </xf>
    <xf borderId="0" fillId="0" fontId="2" numFmtId="0" xfId="0" applyAlignment="1" applyFont="1">
      <alignment horizontal="center" readingOrder="0" shrinkToFit="0" vertical="center" wrapText="1"/>
    </xf>
    <xf borderId="1" fillId="0" fontId="10" numFmtId="0" xfId="0" applyAlignment="1" applyBorder="1" applyFont="1">
      <alignment readingOrder="0"/>
    </xf>
    <xf borderId="0" fillId="0" fontId="2" numFmtId="0" xfId="0" applyAlignment="1" applyFont="1">
      <alignment horizontal="right" readingOrder="0" vertical="bottom"/>
    </xf>
    <xf borderId="0" fillId="0" fontId="2" numFmtId="0" xfId="0" applyAlignment="1" applyFont="1">
      <alignment readingOrder="0" vertical="top"/>
    </xf>
    <xf borderId="1" fillId="0" fontId="4" numFmtId="0" xfId="0" applyAlignment="1" applyBorder="1" applyFont="1">
      <alignment horizontal="left" readingOrder="0" shrinkToFit="0" wrapText="0"/>
    </xf>
    <xf borderId="0" fillId="4" fontId="2" numFmtId="0" xfId="0" applyAlignment="1" applyFill="1" applyFont="1">
      <alignment vertical="top"/>
    </xf>
    <xf borderId="0" fillId="4" fontId="2" numFmtId="0" xfId="0" applyAlignment="1" applyFont="1">
      <alignment horizontal="left" readingOrder="0" shrinkToFit="0" vertical="bottom" wrapText="0"/>
    </xf>
    <xf borderId="0" fillId="4" fontId="2" numFmtId="0" xfId="0" applyAlignment="1" applyFont="1">
      <alignment horizontal="right" vertical="bottom"/>
    </xf>
    <xf borderId="0" fillId="0" fontId="2" numFmtId="0" xfId="0" applyAlignment="1" applyFont="1">
      <alignment horizontal="center" shrinkToFit="0" vertical="center" wrapText="0"/>
    </xf>
    <xf borderId="0" fillId="0" fontId="2" numFmtId="0" xfId="0" applyAlignment="1" applyFont="1">
      <alignment horizontal="left" readingOrder="0" shrinkToFit="0" vertical="center" wrapText="0"/>
    </xf>
    <xf borderId="1" fillId="0" fontId="4" numFmtId="0" xfId="0" applyAlignment="1" applyBorder="1" applyFont="1">
      <alignment readingOrder="0" shrinkToFit="0" wrapText="0"/>
    </xf>
    <xf borderId="1" fillId="0" fontId="4" numFmtId="0" xfId="0" applyAlignment="1" applyBorder="1" applyFont="1">
      <alignment horizontal="center" shrinkToFit="0" wrapText="0"/>
    </xf>
    <xf borderId="1" fillId="0" fontId="4" numFmtId="4" xfId="0" applyAlignment="1" applyBorder="1" applyFont="1" applyNumberFormat="1">
      <alignment readingOrder="0" shrinkToFit="0" wrapText="0"/>
    </xf>
    <xf borderId="1" fillId="0" fontId="4" numFmtId="0" xfId="0" applyAlignment="1" applyBorder="1" applyFont="1">
      <alignment horizontal="center" readingOrder="0" shrinkToFit="0" wrapText="0"/>
    </xf>
    <xf borderId="1" fillId="3" fontId="4" numFmtId="0" xfId="0" applyAlignment="1" applyBorder="1" applyFont="1">
      <alignment horizontal="center" shrinkToFit="0" wrapText="0"/>
    </xf>
    <xf borderId="1" fillId="0" fontId="4" numFmtId="4" xfId="0" applyAlignment="1" applyBorder="1" applyFont="1" applyNumberFormat="1">
      <alignment shrinkToFit="0" wrapText="0"/>
    </xf>
    <xf borderId="1" fillId="0" fontId="11" numFmtId="0" xfId="0" applyAlignment="1" applyBorder="1" applyFont="1">
      <alignment readingOrder="0" shrinkToFit="0" wrapText="0"/>
    </xf>
    <xf borderId="1" fillId="0" fontId="12" numFmtId="0" xfId="0" applyAlignment="1" applyBorder="1" applyFont="1">
      <alignment readingOrder="0"/>
    </xf>
    <xf borderId="1" fillId="0" fontId="13" numFmtId="4" xfId="0" applyAlignment="1" applyBorder="1" applyFont="1" applyNumberFormat="1">
      <alignment horizontal="left" readingOrder="0" shrinkToFit="0" wrapText="0"/>
    </xf>
    <xf borderId="1" fillId="0" fontId="14" numFmtId="4" xfId="0" applyAlignment="1" applyBorder="1" applyFont="1" applyNumberFormat="1">
      <alignment readingOrder="0"/>
    </xf>
    <xf borderId="0" fillId="5" fontId="2" numFmtId="0" xfId="0" applyAlignment="1" applyFill="1" applyFont="1">
      <alignment vertical="top"/>
    </xf>
    <xf borderId="0" fillId="5" fontId="2" numFmtId="0" xfId="0" applyAlignment="1" applyFont="1">
      <alignment horizontal="left" readingOrder="0" shrinkToFit="0" vertical="bottom" wrapText="0"/>
    </xf>
    <xf borderId="0" fillId="5" fontId="2" numFmtId="0" xfId="0" applyAlignment="1" applyFont="1">
      <alignment horizontal="right" vertical="bottom"/>
    </xf>
    <xf borderId="1" fillId="0" fontId="2" numFmtId="0" xfId="0" applyAlignment="1" applyBorder="1" applyFont="1">
      <alignment horizontal="left" readingOrder="0" shrinkToFit="0" vertical="bottom" wrapText="1"/>
    </xf>
    <xf borderId="1" fillId="0" fontId="4" numFmtId="0" xfId="0" applyAlignment="1" applyBorder="1" applyFont="1">
      <alignment shrinkToFit="0" wrapText="0"/>
    </xf>
    <xf borderId="1" fillId="0" fontId="15" numFmtId="0" xfId="0" applyAlignment="1" applyBorder="1" applyFont="1">
      <alignment readingOrder="0" shrinkToFit="0" wrapText="0"/>
    </xf>
    <xf borderId="0" fillId="0" fontId="16" numFmtId="0" xfId="0" applyAlignment="1" applyFont="1">
      <alignment horizontal="left" readingOrder="0" shrinkToFit="0" wrapText="0"/>
    </xf>
    <xf borderId="1" fillId="0" fontId="4" numFmtId="0" xfId="0" applyAlignment="1" applyBorder="1" applyFont="1">
      <alignment horizontal="center" readingOrder="0" shrinkToFit="0" vertical="center" wrapText="1"/>
    </xf>
    <xf borderId="1" fillId="0" fontId="4" numFmtId="4" xfId="0" applyAlignment="1" applyBorder="1" applyFont="1" applyNumberFormat="1">
      <alignment horizontal="center" readingOrder="0" shrinkToFit="0" vertical="center" wrapText="1"/>
    </xf>
    <xf borderId="1" fillId="0" fontId="4" numFmtId="0" xfId="0" applyAlignment="1" applyBorder="1" applyFont="1">
      <alignment horizontal="center" shrinkToFit="0" vertical="center" wrapText="1"/>
    </xf>
    <xf borderId="1" fillId="3" fontId="4" numFmtId="0" xfId="0" applyAlignment="1" applyBorder="1" applyFont="1">
      <alignment horizontal="center" shrinkToFit="0" vertical="center" wrapText="1"/>
    </xf>
    <xf borderId="1" fillId="0" fontId="17" numFmtId="0" xfId="0" applyAlignment="1" applyBorder="1" applyFont="1">
      <alignment horizontal="left" readingOrder="0" shrinkToFit="0" vertical="center" wrapText="0"/>
    </xf>
    <xf borderId="1" fillId="0" fontId="18" numFmtId="0" xfId="0" applyAlignment="1" applyBorder="1" applyFont="1">
      <alignment horizontal="left" readingOrder="0" shrinkToFit="0" vertical="center" wrapText="0"/>
    </xf>
    <xf borderId="1" fillId="0" fontId="2" numFmtId="0" xfId="0" applyAlignment="1" applyBorder="1" applyFont="1">
      <alignment horizontal="right" vertical="bottom"/>
    </xf>
    <xf borderId="1" fillId="0" fontId="2" numFmtId="0" xfId="0" applyAlignment="1" applyBorder="1" applyFont="1">
      <alignment shrinkToFit="0" vertical="bottom" wrapText="1"/>
    </xf>
    <xf borderId="1" fillId="0" fontId="2" numFmtId="0" xfId="0" applyAlignment="1" applyBorder="1" applyFont="1">
      <alignment horizontal="right" readingOrder="0" vertical="bottom"/>
    </xf>
    <xf borderId="0" fillId="6" fontId="2" numFmtId="0" xfId="0" applyAlignment="1" applyFill="1" applyFont="1">
      <alignment horizontal="left" readingOrder="0" shrinkToFit="0" vertical="bottom" wrapText="0"/>
    </xf>
    <xf borderId="0" fillId="0" fontId="4" numFmtId="0" xfId="0" applyAlignment="1" applyFont="1">
      <alignment vertical="top"/>
    </xf>
    <xf borderId="0" fillId="0" fontId="4" numFmtId="0" xfId="0" applyFont="1"/>
    <xf borderId="1" fillId="3" fontId="4" numFmtId="0" xfId="0" applyAlignment="1" applyBorder="1" applyFont="1">
      <alignment readingOrder="0" shrinkToFit="0" wrapText="1"/>
    </xf>
    <xf borderId="0" fillId="3" fontId="2" numFmtId="0" xfId="0" applyAlignment="1" applyFont="1">
      <alignment vertical="top"/>
    </xf>
    <xf borderId="0" fillId="3" fontId="2" numFmtId="0" xfId="0" applyAlignment="1" applyFont="1">
      <alignment horizontal="left" readingOrder="0" vertical="top"/>
    </xf>
    <xf borderId="1" fillId="3" fontId="4" numFmtId="0" xfId="0" applyAlignment="1" applyBorder="1" applyFont="1">
      <alignment readingOrder="0"/>
    </xf>
    <xf borderId="0" fillId="3" fontId="2" numFmtId="0" xfId="0" applyAlignment="1" applyFont="1">
      <alignment readingOrder="0" vertical="top"/>
    </xf>
    <xf borderId="1" fillId="3" fontId="4" numFmtId="0" xfId="0" applyAlignment="1" applyBorder="1" applyFont="1">
      <alignment horizontal="center" shrinkToFit="0" wrapText="1"/>
    </xf>
    <xf borderId="1" fillId="3" fontId="4" numFmtId="4" xfId="0" applyAlignment="1" applyBorder="1" applyFont="1" applyNumberFormat="1">
      <alignment readingOrder="0"/>
    </xf>
    <xf borderId="1" fillId="3" fontId="19" numFmtId="0" xfId="0" applyAlignment="1" applyBorder="1" applyFont="1">
      <alignment horizontal="left" readingOrder="0" shrinkToFit="0" wrapText="0"/>
    </xf>
    <xf borderId="1" fillId="3" fontId="20" numFmtId="0" xfId="0" applyAlignment="1" applyBorder="1" applyFont="1">
      <alignment readingOrder="0"/>
    </xf>
    <xf borderId="1" fillId="3" fontId="4" numFmtId="4" xfId="0" applyBorder="1" applyFont="1" applyNumberFormat="1"/>
    <xf borderId="1" fillId="0" fontId="12" numFmtId="4" xfId="0" applyAlignment="1" applyBorder="1" applyFont="1" applyNumberFormat="1">
      <alignment readingOrder="0"/>
    </xf>
    <xf borderId="1" fillId="3" fontId="2" numFmtId="0" xfId="0" applyAlignment="1" applyBorder="1" applyFont="1">
      <alignment horizontal="center" vertical="bottom"/>
    </xf>
    <xf borderId="1" fillId="0" fontId="2" numFmtId="4" xfId="0" applyAlignment="1" applyBorder="1" applyFont="1" applyNumberFormat="1">
      <alignment horizontal="right" readingOrder="0" vertical="bottom"/>
    </xf>
    <xf borderId="1" fillId="0" fontId="2" numFmtId="4" xfId="0" applyAlignment="1" applyBorder="1" applyFont="1" applyNumberFormat="1">
      <alignment horizontal="right" vertical="bottom"/>
    </xf>
    <xf borderId="1" fillId="0" fontId="21" numFmtId="0" xfId="0" applyAlignment="1" applyBorder="1" applyFont="1">
      <alignment vertical="bottom"/>
    </xf>
    <xf borderId="2" fillId="0" fontId="4" numFmtId="0" xfId="0" applyAlignment="1" applyBorder="1" applyFont="1">
      <alignment horizontal="left" shrinkToFit="0" wrapText="0"/>
    </xf>
    <xf borderId="0" fillId="0" fontId="4" numFmtId="0" xfId="0" applyAlignment="1" applyFont="1">
      <alignment horizontal="left" readingOrder="0"/>
    </xf>
    <xf borderId="2" fillId="0" fontId="22" numFmtId="0" xfId="0" applyAlignment="1" applyBorder="1" applyFont="1">
      <alignment horizontal="left" readingOrder="0" shrinkToFit="0" wrapText="0"/>
    </xf>
    <xf borderId="0" fillId="7" fontId="2" numFmtId="0" xfId="0" applyAlignment="1" applyFill="1" applyFont="1">
      <alignment horizontal="left" readingOrder="0" shrinkToFit="0" vertical="bottom" wrapText="0"/>
    </xf>
    <xf borderId="1" fillId="7" fontId="4" numFmtId="0" xfId="0" applyAlignment="1" applyBorder="1" applyFont="1">
      <alignment readingOrder="0" shrinkToFit="0" wrapText="1"/>
    </xf>
    <xf borderId="1" fillId="8" fontId="23" numFmtId="0" xfId="0" applyAlignment="1" applyBorder="1" applyFill="1" applyFont="1">
      <alignment readingOrder="0" shrinkToFit="0" wrapText="1"/>
    </xf>
    <xf borderId="0" fillId="7" fontId="4" numFmtId="0" xfId="0" applyAlignment="1" applyFont="1">
      <alignment horizontal="left" readingOrder="0" shrinkToFit="0" wrapText="0"/>
    </xf>
    <xf borderId="0" fillId="0" fontId="4" numFmtId="4" xfId="0" applyAlignment="1" applyFont="1" applyNumberFormat="1">
      <alignment readingOrder="0"/>
    </xf>
    <xf borderId="1" fillId="0" fontId="24" numFmtId="4" xfId="0" applyAlignment="1" applyBorder="1" applyFont="1" applyNumberFormat="1">
      <alignment readingOrder="0"/>
    </xf>
    <xf borderId="1" fillId="0" fontId="25" numFmtId="4" xfId="0" applyAlignment="1" applyBorder="1" applyFont="1" applyNumberFormat="1">
      <alignment readingOrder="0"/>
    </xf>
    <xf borderId="1" fillId="0" fontId="2" numFmtId="0" xfId="0" applyAlignment="1" applyBorder="1" applyFont="1">
      <alignment vertical="top"/>
    </xf>
    <xf borderId="1" fillId="3" fontId="2" numFmtId="0" xfId="0" applyAlignment="1" applyBorder="1" applyFont="1">
      <alignment horizontal="center" shrinkToFit="0" vertical="center" wrapText="1"/>
    </xf>
    <xf borderId="1" fillId="3" fontId="2" numFmtId="0" xfId="0" applyAlignment="1" applyBorder="1" applyFont="1">
      <alignment horizontal="left" readingOrder="0" shrinkToFit="0" vertical="center" wrapText="0"/>
    </xf>
    <xf borderId="1" fillId="6" fontId="2" numFmtId="0" xfId="0" applyAlignment="1" applyBorder="1" applyFont="1">
      <alignment horizontal="center" shrinkToFit="0" vertical="center" wrapText="1"/>
    </xf>
    <xf borderId="1" fillId="0" fontId="2" numFmtId="0" xfId="0" applyAlignment="1" applyBorder="1" applyFont="1">
      <alignment horizontal="center" readingOrder="0" shrinkToFit="0" vertical="center" wrapText="0"/>
    </xf>
    <xf borderId="1" fillId="0" fontId="2" numFmtId="0" xfId="0" applyAlignment="1" applyBorder="1" applyFont="1">
      <alignment horizontal="left" readingOrder="0" shrinkToFit="0" vertical="center" wrapText="0"/>
    </xf>
    <xf borderId="1" fillId="0" fontId="4" numFmtId="0" xfId="0" applyAlignment="1" applyBorder="1" applyFont="1">
      <alignment horizontal="center" readingOrder="0" shrinkToFit="0" vertical="center" wrapText="0"/>
    </xf>
    <xf borderId="1" fillId="0" fontId="4" numFmtId="4" xfId="0" applyAlignment="1" applyBorder="1" applyFont="1" applyNumberFormat="1">
      <alignment horizontal="center" readingOrder="0" shrinkToFit="0" vertical="center" wrapText="0"/>
    </xf>
    <xf borderId="1" fillId="0" fontId="4" numFmtId="0" xfId="0" applyAlignment="1" applyBorder="1" applyFont="1">
      <alignment horizontal="center" shrinkToFit="0" vertical="center" wrapText="0"/>
    </xf>
    <xf borderId="1" fillId="3" fontId="4" numFmtId="0" xfId="0" applyAlignment="1" applyBorder="1" applyFont="1">
      <alignment horizontal="center" shrinkToFit="0" vertical="center" wrapText="0"/>
    </xf>
    <xf borderId="1" fillId="0" fontId="26" numFmtId="0" xfId="0" applyAlignment="1" applyBorder="1" applyFont="1">
      <alignment horizontal="left" readingOrder="0" shrinkToFit="0" vertical="center" wrapText="0"/>
    </xf>
    <xf borderId="1" fillId="0" fontId="2" numFmtId="0" xfId="0" applyAlignment="1" applyBorder="1" applyFont="1">
      <alignment vertical="bottom"/>
    </xf>
    <xf borderId="3" fillId="0" fontId="4" numFmtId="0" xfId="0" applyAlignment="1" applyBorder="1" applyFont="1">
      <alignment readingOrder="0" vertical="top"/>
    </xf>
    <xf borderId="3" fillId="0" fontId="2" numFmtId="0" xfId="0" applyAlignment="1" applyBorder="1" applyFont="1">
      <alignment vertical="top"/>
    </xf>
    <xf borderId="3" fillId="6" fontId="2" numFmtId="0" xfId="0" applyAlignment="1" applyBorder="1" applyFont="1">
      <alignment horizontal="center" shrinkToFit="0" vertical="center" wrapText="1"/>
    </xf>
    <xf borderId="0" fillId="6" fontId="2" numFmtId="0" xfId="0" applyAlignment="1" applyFont="1">
      <alignment horizontal="left" readingOrder="0" shrinkToFit="0" vertical="center" wrapText="0"/>
    </xf>
    <xf borderId="0" fillId="6" fontId="2" numFmtId="0" xfId="0" applyAlignment="1" applyFont="1">
      <alignment horizontal="center" shrinkToFit="0" vertical="center" wrapText="1"/>
    </xf>
    <xf borderId="0" fillId="6" fontId="2" numFmtId="0" xfId="0" applyAlignment="1" applyFont="1">
      <alignment horizontal="center" readingOrder="0" shrinkToFit="0" vertical="center" wrapText="1"/>
    </xf>
    <xf borderId="3" fillId="0" fontId="4" numFmtId="0" xfId="0" applyAlignment="1" applyBorder="1" applyFont="1">
      <alignment vertical="top"/>
    </xf>
    <xf borderId="0" fillId="0" fontId="4" numFmtId="0" xfId="0" applyAlignment="1" applyFont="1">
      <alignment horizontal="left" shrinkToFit="0" wrapText="0"/>
    </xf>
    <xf borderId="0" fillId="0" fontId="4" numFmtId="0" xfId="0" applyAlignment="1" applyFont="1">
      <alignment readingOrder="0" shrinkToFit="0" wrapText="1"/>
    </xf>
    <xf borderId="3" fillId="3" fontId="2" numFmtId="0" xfId="0" applyAlignment="1" applyBorder="1" applyFont="1">
      <alignment vertical="top"/>
    </xf>
    <xf borderId="0" fillId="3" fontId="2" numFmtId="0" xfId="0" applyAlignment="1" applyFont="1">
      <alignment horizontal="left" readingOrder="0" shrinkToFit="0" vertical="bottom" wrapText="0"/>
    </xf>
    <xf borderId="0" fillId="3" fontId="2" numFmtId="0" xfId="0" applyAlignment="1" applyFont="1">
      <alignment horizontal="right" readingOrder="0" vertical="bottom"/>
    </xf>
    <xf borderId="3" fillId="9" fontId="2" numFmtId="0" xfId="0" applyAlignment="1" applyBorder="1" applyFill="1" applyFont="1">
      <alignment vertical="top"/>
    </xf>
    <xf borderId="0" fillId="9" fontId="2" numFmtId="0" xfId="0" applyAlignment="1" applyFont="1">
      <alignment horizontal="left" readingOrder="0" shrinkToFit="0" vertical="bottom" wrapText="0"/>
    </xf>
    <xf borderId="0" fillId="9" fontId="2" numFmtId="0" xfId="0" applyAlignment="1" applyFont="1">
      <alignment horizontal="right" vertical="bottom"/>
    </xf>
    <xf borderId="0" fillId="10" fontId="2" numFmtId="0" xfId="0" applyAlignment="1" applyFill="1" applyFont="1">
      <alignment horizontal="left" readingOrder="0" shrinkToFit="0" vertical="center" wrapText="0"/>
    </xf>
    <xf borderId="0" fillId="3" fontId="2" numFmtId="0" xfId="0" applyAlignment="1" applyFont="1">
      <alignment horizontal="center" shrinkToFit="0" vertical="center" wrapText="0"/>
    </xf>
    <xf borderId="0" fillId="3" fontId="2" numFmtId="0" xfId="0" applyAlignment="1" applyFont="1">
      <alignment horizontal="left" readingOrder="0" shrinkToFit="0" vertical="center" wrapText="0"/>
    </xf>
    <xf borderId="0" fillId="3" fontId="4" numFmtId="0" xfId="0" applyAlignment="1" applyFont="1">
      <alignment horizontal="center" readingOrder="0" shrinkToFit="0" vertical="center" wrapText="1"/>
    </xf>
    <xf borderId="0" fillId="4" fontId="4" numFmtId="0" xfId="0" applyAlignment="1" applyFont="1">
      <alignment horizontal="left" readingOrder="0" shrinkToFit="0" vertical="center" wrapText="0"/>
    </xf>
    <xf borderId="1" fillId="3" fontId="4" numFmtId="0" xfId="0" applyAlignment="1" applyBorder="1" applyFont="1">
      <alignment horizontal="center" readingOrder="0" shrinkToFit="0" vertical="center" wrapText="1"/>
    </xf>
    <xf borderId="1" fillId="3" fontId="4" numFmtId="4" xfId="0" applyAlignment="1" applyBorder="1" applyFont="1" applyNumberFormat="1">
      <alignment horizontal="center" readingOrder="0" shrinkToFit="0" vertical="center" wrapText="1"/>
    </xf>
    <xf borderId="1" fillId="3" fontId="27" numFmtId="0" xfId="0" applyAlignment="1" applyBorder="1" applyFont="1">
      <alignment horizontal="left" readingOrder="0" shrinkToFit="0" vertical="center" wrapText="0"/>
    </xf>
    <xf borderId="1" fillId="3" fontId="28" numFmtId="0" xfId="0" applyAlignment="1" applyBorder="1" applyFont="1">
      <alignment horizontal="left" readingOrder="0" shrinkToFit="0" vertical="center" wrapText="0"/>
    </xf>
    <xf borderId="0" fillId="4" fontId="2" numFmtId="0" xfId="0" applyAlignment="1" applyFont="1">
      <alignment horizontal="center" readingOrder="0" shrinkToFit="0" vertical="center" wrapText="1"/>
    </xf>
    <xf borderId="0" fillId="4" fontId="2" numFmtId="0" xfId="0" applyAlignment="1" applyFont="1">
      <alignment horizontal="left" readingOrder="0" shrinkToFit="0" vertical="center" wrapText="1"/>
    </xf>
    <xf borderId="1" fillId="3" fontId="4" numFmtId="4" xfId="0" applyAlignment="1" applyBorder="1" applyFont="1" applyNumberFormat="1">
      <alignment horizontal="center" shrinkToFit="0" vertical="center" wrapText="1"/>
    </xf>
    <xf borderId="1" fillId="3" fontId="4" numFmtId="0" xfId="0" applyAlignment="1" applyBorder="1" applyFont="1">
      <alignment horizontal="left" shrinkToFit="0" vertical="center" wrapText="0"/>
    </xf>
    <xf borderId="1" fillId="3" fontId="4" numFmtId="0" xfId="0" applyBorder="1" applyFont="1"/>
    <xf borderId="0" fillId="0" fontId="4" numFmtId="0" xfId="0" applyAlignment="1" applyFont="1">
      <alignment shrinkToFit="0" wrapText="1"/>
    </xf>
    <xf borderId="0" fillId="0" fontId="4" numFmtId="0" xfId="0" applyAlignment="1" applyFont="1">
      <alignment horizontal="center" shrinkToFit="0" wrapText="1"/>
    </xf>
    <xf borderId="0" fillId="0" fontId="4" numFmtId="4" xfId="0" applyFont="1" applyNumberFormat="1"/>
    <xf borderId="0" fillId="0" fontId="4" numFmtId="0" xfId="0" applyAlignment="1" applyFont="1">
      <alignment horizontal="center"/>
    </xf>
    <xf borderId="0" fillId="3" fontId="4" numFmtId="0" xfId="0" applyAlignment="1" applyFont="1">
      <alignment horizontal="center"/>
    </xf>
    <xf borderId="0" fillId="0" fontId="4" numFmtId="4" xfId="0" applyAlignment="1" applyFont="1" applyNumberForma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ww.cobasi.com.br/bombona-plastica-tampa-rosqueavel-elastobor-azul-200l-900181627/p?idsku=900116387" TargetMode="External"/><Relationship Id="rId190" Type="http://schemas.openxmlformats.org/officeDocument/2006/relationships/hyperlink" Target="http://laborshopping.com.br/produto/papel-mata-borrao-para-substrato-250grs-caixa-com-1000-folhas/18237" TargetMode="External"/><Relationship Id="rId42" Type="http://schemas.openxmlformats.org/officeDocument/2006/relationships/hyperlink" Target="https://www.magazineluiza.com.br/calcario-dolomitico-3kg-santa-maria/p/eehjag6hkb/cj/fepl/?&amp;seller_id=agrouniaotaubate" TargetMode="External"/><Relationship Id="rId41" Type="http://schemas.openxmlformats.org/officeDocument/2006/relationships/hyperlink" Target="https://www.abaraujo.com/calcario-calcitico-50kg?parceiro=4551" TargetMode="External"/><Relationship Id="rId44" Type="http://schemas.openxmlformats.org/officeDocument/2006/relationships/hyperlink" Target="https://www.cienlab.com.br/capsula-cilindrica-de-aluminio-com-tampa-110ml.html" TargetMode="External"/><Relationship Id="rId194" Type="http://schemas.openxmlformats.org/officeDocument/2006/relationships/hyperlink" Target="https://www.petshopagroaves.com.br/produto/pedra-porosa-comum" TargetMode="External"/><Relationship Id="rId43" Type="http://schemas.openxmlformats.org/officeDocument/2006/relationships/hyperlink" Target="https://www.didaticasp.com.br/capsula-de-aluminio-com-tampa-113ml-60x40mm" TargetMode="External"/><Relationship Id="rId193" Type="http://schemas.openxmlformats.org/officeDocument/2006/relationships/hyperlink" Target="https://www.petz.com.br/produto/pedra-porosa-mr-pet-air-plus-2-unidades-107344?utm_source=google&amp;utm_medium=flp&amp;gclid=Cj0KCQiA3rKQBhCNARIsACUEW_bS5S55uSV_dH3pFYRr8hXgcCuipobQvax6iMpclMiitOM-ibHlTMQaAqq3EALw_wcB" TargetMode="External"/><Relationship Id="rId46" Type="http://schemas.openxmlformats.org/officeDocument/2006/relationships/hyperlink" Target="https://www.ferramentaskennedy.com.br/100032755/cavadeira-articulada-com-cabo-de-120cm-855235-kala?utm_source=google&amp;utm_medium=cpc&amp;utm_campaign=google_shop" TargetMode="External"/><Relationship Id="rId192" Type="http://schemas.openxmlformats.org/officeDocument/2006/relationships/hyperlink" Target="https://www.cobasi.com.br/pedra-porosa-sintetica-cartela-com-2-pecas-vigo-ar-3122661/p?idsku=122661&amp;gclid=Cj0KCQiA3rKQBhCNARIsACUEW_YFUWjq0RdleFZcGoNKNhA-X--JFmICyWOF80J26VJNloarONFGBWoaAs1yEALw_wcB" TargetMode="External"/><Relationship Id="rId45" Type="http://schemas.openxmlformats.org/officeDocument/2006/relationships/hyperlink" Target="https://www.lojadomecanico.com.br/produto/119650/31/327/Cavadeira-Articulada-120mm-com-Cabo-de-Madeira-1200mm/153/?utm_source=googleshopping&amp;utm_campaign=xmlshopping&amp;utm_medium=cpc&amp;utm_content=119650&amp;gclid=Cj0KCQiA3rKQBhCNARIsACUEW_bAdK5s7u4mf1khJ5mbVkrhRwW0nrMhF5K0e8yewyteKviPK_68KDkaAr0EEALw_wcB" TargetMode="External"/><Relationship Id="rId191" Type="http://schemas.openxmlformats.org/officeDocument/2006/relationships/hyperlink" Target="https://www.lojaprolab.com.br/papel-mata-borrao-250-mg-10-5-x-10-5cm-caixa-com-1000-folhas-79291?utm_source=google&amp;utm_medium=feed&amp;utm_campaign=shopping" TargetMode="External"/><Relationship Id="rId48" Type="http://schemas.openxmlformats.org/officeDocument/2006/relationships/hyperlink" Target="https://www.tramontinastore.com/cavadeira-reta-menor-tramontina-em-aco-com-cabo-de-madeira-120-cm_77553515/p?idsku=77553515&amp;gclid=Cj0KCQiA3rKQBhCNARIsACUEW_YIuTNr_KlnHAUsx2YlyjBFZfwg9kNfxPapQkEDynznmUJRYoY60KEaAkplEALw_wcB" TargetMode="External"/><Relationship Id="rId187" Type="http://schemas.openxmlformats.org/officeDocument/2006/relationships/hyperlink" Target="https://agropeq.com.br/produto/papel-de-germinacao-com-1000-unidades-formato-28x38cm/" TargetMode="External"/><Relationship Id="rId47" Type="http://schemas.openxmlformats.org/officeDocument/2006/relationships/hyperlink" Target="https://www.eletrocenteronline.com.br/ferramentas/ferramentas-agricolas/cavadeira/cavadeira-artic-robusta-c-cabo-120cm-verm-ramada?parceiro=8723" TargetMode="External"/><Relationship Id="rId186" Type="http://schemas.openxmlformats.org/officeDocument/2006/relationships/hyperlink" Target="https://www.mmcomercio.net.br/produto/papel-p-germinacao-de-sementes-28x38cm-ph-neutro-cx-c1000un-alianca.html?utm_source=Site&amp;utm_medium=GoogleMerchant&amp;utm_campaign=GoogleMerchant" TargetMode="External"/><Relationship Id="rId185" Type="http://schemas.openxmlformats.org/officeDocument/2006/relationships/hyperlink" Target="https://www.leroymerlin.com.br/pa-de-bico-cabo-y-71cm-tramontina_87981026" TargetMode="External"/><Relationship Id="rId49" Type="http://schemas.openxmlformats.org/officeDocument/2006/relationships/hyperlink" Target="https://agristore.com/cavadeira-reta-menor-tramontina?gclid=Cj0KCQiA3rKQBhCNARIsACUEW_bSzg18Qx5N1-E7TM3d29dYkJ-abEacm6t_djsTCPUFZjnGyS2pdMAaAkwYEALw_wcB" TargetMode="External"/><Relationship Id="rId184" Type="http://schemas.openxmlformats.org/officeDocument/2006/relationships/hyperlink" Target="https://www.jcmateriais.com.br/produto/pa-de-bico-com-cabo-71-cm-tramontina-77459-434-248-x-291-mm/10694" TargetMode="External"/><Relationship Id="rId189" Type="http://schemas.openxmlformats.org/officeDocument/2006/relationships/hyperlink" Target="https://www.cienlab.com.br/papel-para-substrato-papel-mata-borrao-10-5x10-5cm-caixa-com-1000.html" TargetMode="External"/><Relationship Id="rId188" Type="http://schemas.openxmlformats.org/officeDocument/2006/relationships/hyperlink" Target="https://www.lojaprlabor.com.br/produtos/papel-germinacao-28x38cm-cx-1000-folhas/?pf=gs&amp;gclid=Cj0KCQiA3rKQBhCNARIsACUEW_ZilI0fUXhqZImIAjuJ0gz5B9tOcmTkq3nvnyYYzWjm40c4MDr48YEaAn2oEALw_wcB" TargetMode="External"/><Relationship Id="rId31" Type="http://schemas.openxmlformats.org/officeDocument/2006/relationships/hyperlink" Target="https://www.mmcomercio.net.br/produto/bandeja-em-pe-38x53cm-alt8cm-12l-nalgon.html?utm_source=Site&amp;utm_medium=GoogleMerchant&amp;utm_campaign=GoogleMerchant" TargetMode="External"/><Relationship Id="rId30" Type="http://schemas.openxmlformats.org/officeDocument/2006/relationships/hyperlink" Target="https://www.lojaprolab.com.br/bandeja-de-plastico-90112?utm_source=google&amp;utm_medium=feed&amp;utm_campaign=shopping" TargetMode="External"/><Relationship Id="rId33" Type="http://schemas.openxmlformats.org/officeDocument/2006/relationships/hyperlink" Target="https://www.lojaprolab.com.br/bandeja-de-plastico-90112?utm_source=google&amp;utm_medium=feed&amp;utm_campaign=shopping" TargetMode="External"/><Relationship Id="rId183" Type="http://schemas.openxmlformats.org/officeDocument/2006/relationships/hyperlink" Target="https://www.lojadomecanico.com.br/produto/20606/31/327/pa-de-bico-com-cabo-de-madeira-120cm-tramontina-77460534" TargetMode="External"/><Relationship Id="rId32" Type="http://schemas.openxmlformats.org/officeDocument/2006/relationships/hyperlink" Target="https://www.mmcomercio.net.br/produto/bandeja-em-pe-34x36cm-alt16cm-15l-nalgon.html?utm_source=Site&amp;utm_medium=GoogleMerchant&amp;utm_campaign=GoogleMerchant" TargetMode="External"/><Relationship Id="rId182" Type="http://schemas.openxmlformats.org/officeDocument/2006/relationships/hyperlink" Target="https://www.magazineluiza.com.br/adubo-n-p-k-20-00-20-1kg-agrouniao/p/jb8dcf88f3/cj/adup/?&amp;seller_id=agrouniaotaubate" TargetMode="External"/><Relationship Id="rId35" Type="http://schemas.openxmlformats.org/officeDocument/2006/relationships/hyperlink" Target="https://www.norterefrigeracao.com.br/bandeja-branca-8l-44x28x7-5cm-santana?parceiro=6706&amp;utm_source=googleads&amp;utm_campaing=s%7Cpadaria&amp;utm_medium=&amp;gclid=Cj0KCQiA3rKQBhCNARIsACUEW_ba6Re3uCpGd_CBgcZlNy52SR98DkMPlXvFXHJaufmaGK5ZRQsI6_YaArB-EALw_wcB" TargetMode="External"/><Relationship Id="rId181" Type="http://schemas.openxmlformats.org/officeDocument/2006/relationships/hyperlink" Target="https://www.magazineluiza.com.br/adubo-npk-20-00-20-200-gramas-suculentas-cia/p/bceh6j7hjf/cj/adup/?&amp;seller_id=crissuculentascia" TargetMode="External"/><Relationship Id="rId34" Type="http://schemas.openxmlformats.org/officeDocument/2006/relationships/hyperlink" Target="https://www.marfimetal.com.br/produto/caixa-plastica-15-litros-modelo-012-branca-sem-tampa-70860?utm_source=&amp;utm_medium=&amp;utm_campaign=" TargetMode="External"/><Relationship Id="rId180" Type="http://schemas.openxmlformats.org/officeDocument/2006/relationships/hyperlink" Target="https://galpaocentrooeste.com.br/adubo-20-00-20-saco.html?utm_source=google" TargetMode="External"/><Relationship Id="rId37" Type="http://schemas.openxmlformats.org/officeDocument/2006/relationships/hyperlink" Target="https://www.lojaprolab.com.br/bandeja-de-plastico-90112?utm_source=google&amp;utm_medium=feed&amp;utm_campaign=shopping" TargetMode="External"/><Relationship Id="rId176" Type="http://schemas.openxmlformats.org/officeDocument/2006/relationships/hyperlink" Target="https://www.americanas.com.br/produto/1732674537?epar=bp_pl_00_go_el_todas_geral_gmv&amp;opn=YSMESP&amp;WT.srch=1&amp;gclid=Cj0KCQiA3rKQBhCNARIsACUEW_ZdeN8A6Qjlisu9x7Y3OIc8d-ptmiNNleUGoF7btMrjxZVJphBlCHYaAmjVEALw_wcB" TargetMode="External"/><Relationship Id="rId297" Type="http://schemas.openxmlformats.org/officeDocument/2006/relationships/hyperlink" Target="https://www.extra.com.br/trena-fibra-de-vidro-100m-profissional-worker-107050-1527312825/p/1527312825?utm_medium=cpc&amp;utm_source=google_freelisting&amp;IdSku=1527312825&amp;idLojista=117049" TargetMode="External"/><Relationship Id="rId36" Type="http://schemas.openxmlformats.org/officeDocument/2006/relationships/hyperlink" Target="https://www.mmcomercio.net.br/produto/bandeja-em-pe-28x42cm-alt75cm-8l-nalgon.html?utm_source=Site&amp;utm_medium=GoogleMerchant&amp;utm_campaign=GoogleMerchant" TargetMode="External"/><Relationship Id="rId175" Type="http://schemas.openxmlformats.org/officeDocument/2006/relationships/hyperlink" Target="https://www.decathlon.com.br/mascara-adulto-de-mergulho-spf-520-subea/p?aSku=Cor:cinza&amp;utm_source=google&amp;utm_medium=cpc-search&amp;gclid=Cj0KCQiA3rKQBhCNARIsACUEW_a9NYkw4PhQUqaoO5alHQ9CD75lymcFsRauiKO3upxr4LDnvrTygR8aAuCsEALw_wcB" TargetMode="External"/><Relationship Id="rId296" Type="http://schemas.openxmlformats.org/officeDocument/2006/relationships/hyperlink" Target="https://www.dutramaquinas.com.br/p/trena-longa-de-fibra-com-100-metros-caixa-aberta-38-69-103-100?gclid=Cj0KCQiApL2QBhC8ARIsAGMm-KFT5xZZyVyemYrPDeAvXF7pbaIpXJ5Wr9cjMvLrATNHmoYcYY5jopwaAsDrEALw_wcB" TargetMode="External"/><Relationship Id="rId39" Type="http://schemas.openxmlformats.org/officeDocument/2006/relationships/hyperlink" Target="https://loja.pagbem.com.br/bombona-plastica-tampa-rosqueavel-elastobor-azul-200l-3632/p?idsku=3562" TargetMode="External"/><Relationship Id="rId174" Type="http://schemas.openxmlformats.org/officeDocument/2006/relationships/hyperlink" Target="https://www.dutramaquinas.com.br/p/martelo-de-unha-34-mm-jateado-com-cabo-de-madeira-40370-034?gclid=Cj0KCQiA3rKQBhCNARIsACUEW_bjU0Bg_QZU2GlbMcNWWzyo0OHh_mnE6LDdAW3GaVunOshvGzl2-CAaAvlEEALw_wcB" TargetMode="External"/><Relationship Id="rId295" Type="http://schemas.openxmlformats.org/officeDocument/2006/relationships/hyperlink" Target="https://www.ferramentaskennedy.com.br/107526/trena-fibra-de-vidro-estojo-aberto-100-metros-worker?utm_source=google&amp;utm_medium=cpc&amp;utm_campaign=google_shop&amp;gclid=Cj0KCQiApL2QBhC8ARIsAGMm-KEW1bXFWyS5d6ZaLnFhMI18kFmryXChaniKXTgihx7kFDJEWC1KkYkaAviXEALw_wcB" TargetMode="External"/><Relationship Id="rId38" Type="http://schemas.openxmlformats.org/officeDocument/2006/relationships/hyperlink" Target="https://www.elastobor.com.br/bombona-plastica-tampa-rosqueavel-elastobor-azul-200l/p?idsku=51086002&amp;gclid=Cj0KCQiA3rKQBhCNARIsACUEW_Zd-0K1rsKlk3VfwGJuim2u5FSo9O_ueFPIEcpqSMe5SaZ6n4r-tEgaAuO7EALw_wcB" TargetMode="External"/><Relationship Id="rId173" Type="http://schemas.openxmlformats.org/officeDocument/2006/relationships/hyperlink" Target="https://www.tramontinastore.com/martelo-de-unha-34-mm-tramontina-basic-com-cabo-em-madeira-envernizada_40370034/p?idsku=40370034&amp;gclid=Cj0KCQiA3rKQBhCNARIsACUEW_YzYN9k6zSWNCm5Jaf5SmBvRo7eFhVb599AYhVvtALfBv9-7-aJR3oaApFOEALw_wcB" TargetMode="External"/><Relationship Id="rId294" Type="http://schemas.openxmlformats.org/officeDocument/2006/relationships/hyperlink" Target="https://www.lojadomecanico.com.br/produto/126221/31/271/trena-de-fibra-longa-caixa-aberta-com-50m-vonder-3869503050" TargetMode="External"/><Relationship Id="rId179" Type="http://schemas.openxmlformats.org/officeDocument/2006/relationships/hyperlink" Target="https://www.pangeaparts.com.br/microaspersor-gyronet-40-l-h-lr-a-r--60cm-dentado---netafim-93334/p" TargetMode="External"/><Relationship Id="rId178" Type="http://schemas.openxmlformats.org/officeDocument/2006/relationships/hyperlink" Target="https://www.instaagro.com/netafim-microaspersor-gyronet-40-l-h-lr-a-r-60cm-dentado.html?gclid=Cj0KCQiA3rKQBhCNARIsACUEW_blhI_9ZPO2qHGezCA0o9y5s7fEWUm2qB2QAw4DefuMo9pBNV2kjjwaAsvwEALw_wcB" TargetMode="External"/><Relationship Id="rId299" Type="http://schemas.openxmlformats.org/officeDocument/2006/relationships/hyperlink" Target="https://www.copafer.com.br/trena-de-fibra-longa-caixa-fechada-com-30-metros-38-69-300-630-vonder-p1086808?region_id=000001" TargetMode="External"/><Relationship Id="rId177" Type="http://schemas.openxmlformats.org/officeDocument/2006/relationships/hyperlink" Target="https://www.diveinn.com/mergulho/beuchat-mascara-de-mergulho-de-silicone-maxlux-s/1236651/p?utm_source=google_products&amp;utm_medium=merchant&amp;id_producte=1293819&amp;country=br" TargetMode="External"/><Relationship Id="rId298" Type="http://schemas.openxmlformats.org/officeDocument/2006/relationships/hyperlink" Target="https://www.lojadomecanico.com.br/produto/126662/31/271/trena-longa-de-fibra-caixa-fechada-com-30-m-nove54-3869333030" TargetMode="External"/><Relationship Id="rId20" Type="http://schemas.openxmlformats.org/officeDocument/2006/relationships/hyperlink" Target="https://www.lojadomecanico.com.br/produto/3248/2/562/arco-de-serra-fixo-12-pol-tramontina-43301012" TargetMode="External"/><Relationship Id="rId22" Type="http://schemas.openxmlformats.org/officeDocument/2006/relationships/hyperlink" Target="https://www.lfmaquinaseferramentas.com.br/arco-serra-tramontina-12/p" TargetMode="External"/><Relationship Id="rId21" Type="http://schemas.openxmlformats.org/officeDocument/2006/relationships/hyperlink" Target="https://www.leroymerlin.com.br/arco-de-serra-fixo-12-tramontina_90779731" TargetMode="External"/><Relationship Id="rId24" Type="http://schemas.openxmlformats.org/officeDocument/2006/relationships/hyperlink" Target="https://www.magazineluiza.com.br/bacia-plastica-20l-branca-astra-bac20-br-br/p/bgc5e3c15j/ud/bcia/" TargetMode="External"/><Relationship Id="rId23" Type="http://schemas.openxmlformats.org/officeDocument/2006/relationships/hyperlink" Target="https://loja.astra-sa.com/bacia-plastica-20-litros-astra-bac20/p" TargetMode="External"/><Relationship Id="rId26" Type="http://schemas.openxmlformats.org/officeDocument/2006/relationships/hyperlink" Target="https://www.bomcultivo.com/bandeja-plastica-128-celulas-preto?utm_source=google&amp;utm_medium=Shopping&amp;utm_campaign=bandeja-plastica-128-celulas-preto&amp;inStock&amp;gclid=Cj0KCQiA3rKQBhCNARIsACUEW_ZvfD4p5soQZAztzvZn-RKBSpeSLa1lKLAUxgEpgjO2hyXGmdZd-90aAgjMEALw_wcB" TargetMode="External"/><Relationship Id="rId25" Type="http://schemas.openxmlformats.org/officeDocument/2006/relationships/hyperlink" Target="https://www.casasbahia.com.br/bacia-canelada-multiuso-redonda-20l-branca-1528044460/p/1528044460?utm_medium=Cpc&amp;utm_source=google_freelisting&amp;IdSku=1528044460&amp;idLojista=16332" TargetMode="External"/><Relationship Id="rId28" Type="http://schemas.openxmlformats.org/officeDocument/2006/relationships/hyperlink" Target="https://www.agromania.com.br/kit-bandeja-para-semeadura-preto-nutriplan-128-celulas-fina-25-unidades?utm_source=google&amp;utm_medium=Shopping&amp;utm_campaign=kit-bandeja-para-semeadura-preto-nutriplan-128-celulas-fina-25-unidades&amp;inStock&amp;gclid=Cj0KCQiA3rKQBhCNARIsACUEW_Z2urtvZdBVDAjEtZkEpz8GKddKob1BykY4lKQdKsRxdHOd6R5rQQsaAsuxEALw_wcB" TargetMode="External"/><Relationship Id="rId27" Type="http://schemas.openxmlformats.org/officeDocument/2006/relationships/hyperlink" Target="https://www.clickmudas.com.br/material-viveiro/bandeja-germinacao-128?parceiro=5757&amp;gclid=Cj0KCQiA3rKQBhCNARIsACUEW_bX1QYNbvwpcfw99cgYBAsbB_SiDb76B-KOvygpPJoaR6I_4FV0kWYaAu9MEALw_wcB" TargetMode="External"/><Relationship Id="rId29" Type="http://schemas.openxmlformats.org/officeDocument/2006/relationships/hyperlink" Target="https://www.brcirurgica.com.br/consumo-para-laboratorio/bandeja-em-pe-38x53x80cmde-polietileno-cap-12-lngn/produto/653/16323?parceiro=9285&amp;gclid=Cj0KCQiA3rKQBhCNARIsACUEW_Ysn5pS_0xg3QVdXrGM19xwti4gh7nyB5B9lW4QWA_z4O7oLN8H4DMaAhx0EALw_wcB" TargetMode="External"/><Relationship Id="rId11" Type="http://schemas.openxmlformats.org/officeDocument/2006/relationships/hyperlink" Target="https://www.gimba.com.br/alicates/alicate-universal-8-isolado-1000-v-1-un-tramontina/?PID=59378&amp;utm_source=googleshopping&amp;utm_medium=googleshopping&amp;utm_campaign=googleshopping&amp;gclid=Cj0KCQiA3rKQBhCNARIsACUEW_YQDtW3s71sw7H77wWjQak01T4klRejn_Yh45_PgwHTW7zb7T3hcQoaAvy4EALw_wcB" TargetMode="External"/><Relationship Id="rId10" Type="http://schemas.openxmlformats.org/officeDocument/2006/relationships/hyperlink" Target="https://www.vetsui.com.br/imobilizador-nasal-tipo-formiga-em-inox-11cm-com-mola" TargetMode="External"/><Relationship Id="rId13" Type="http://schemas.openxmlformats.org/officeDocument/2006/relationships/hyperlink" Target="https://www.lojadomecanico.com.br/produto/74157/2/468/Alicate-Universal-8-Pol-com-Cabo-de-Isolamento-1000V/153/?utm_source=googleshopping&amp;utm_campaign=xmlshopping&amp;utm_medium=cpc&amp;utm_content=74157" TargetMode="External"/><Relationship Id="rId12" Type="http://schemas.openxmlformats.org/officeDocument/2006/relationships/hyperlink" Target="https://www.cobasi.com.br/alicate-tramontina-pro-8--universal-isolado-1000v-900180800/p?idsku=900115567&amp;gclid=Cj0KCQiA3rKQBhCNARIsACUEW_ZWHLpkqFxJBu2NYnb-OoZ1A3Bc9c-Nl-aGL7duzt_bjORoVsOvgQ4aAm25EALw_wcB" TargetMode="External"/><Relationship Id="rId15" Type="http://schemas.openxmlformats.org/officeDocument/2006/relationships/hyperlink" Target="https://www.tramontinastore.com/ancinho-estampado-com-16-dentes-tramontina-em-aco-com-cabo-de-madeira-120-cm_77110664/p?idsku=77110664&amp;utm_source=site_tramontina" TargetMode="External"/><Relationship Id="rId198" Type="http://schemas.openxmlformats.org/officeDocument/2006/relationships/hyperlink" Target="https://www.glasslab.com.br/acessorios/peneira-tamis-redonda-de-aco-inox-5x2-13x5cm-modelo-medio?parceiro=6858&amp;variant_id=3335&amp;gclid=Cj0KCQiA3rKQBhCNARIsACUEW_YTPQDAKfT05wKYvXPmD_JgFg_O8fKLOHZRTXhFOCaa3QZIKW4JUV0aApAlEALw_wcB" TargetMode="External"/><Relationship Id="rId14" Type="http://schemas.openxmlformats.org/officeDocument/2006/relationships/hyperlink" Target="https://www.extra.com.br/ancinho-metalico-estampado-16-dentes-cabo-de-madeira-120-cm-tramontina/p/12482370" TargetMode="External"/><Relationship Id="rId197" Type="http://schemas.openxmlformats.org/officeDocument/2006/relationships/hyperlink" Target="https://www.palaciodasferramentas.com.br/produto/10555/casa--lazer/facaschurrasqueiras/pedra-de-afiar-dupla-face-20-cm-8-pol-retangular-kbks1-starrett/?campaign_id=1&amp;campaign_source_id=3&amp;campaign_source=gshopping&amp;utm_source=google%20shopping&amp;utm_medium=cpc&amp;utm_campaign=google%20shopping&amp;gclid=Cj0KCQiApL2QBhC8ARIsAGMm-KGm8Nn7-5SrSXYZjdg7B81HwjomW-j8XQvvwiNBdi8BbYu3jIXCY9saAlRMEALw_wcB" TargetMode="External"/><Relationship Id="rId17" Type="http://schemas.openxmlformats.org/officeDocument/2006/relationships/hyperlink" Target="https://www.carajasonline.com/arame-farpado-belgo-motto-250m-026000032/p?idsku=4318&amp;gclid=Cj0KCQiAu62QBhC7ARIsALXijXQI90b2AC-Skiz7md9PIaQGbl4kykuueolO8FEyVnI_1Eebf4F0booaAs9_EALw_wcB" TargetMode="External"/><Relationship Id="rId196" Type="http://schemas.openxmlformats.org/officeDocument/2006/relationships/hyperlink" Target="https://www.casasbahia.com.br/pedra-para-afiar-dupla-face-de-8-quot-vonder-7079021/p/7079021?utm_medium=Cpc&amp;utm_source=google_freelisting&amp;IdSku=7079021&amp;idLojista=55314" TargetMode="External"/><Relationship Id="rId16" Type="http://schemas.openxmlformats.org/officeDocument/2006/relationships/hyperlink" Target="https://soldamaq.com.br/agro-e-jardiml/ferramentas-de-jardinagem/ancinho-16-dentes-com-cabo-120cm-tramontina-63897.html" TargetMode="External"/><Relationship Id="rId195" Type="http://schemas.openxmlformats.org/officeDocument/2006/relationships/hyperlink" Target="https://www.lojadomecanico.com.br/produto/112593/1/79/Pedra-Retangular-Dupla-Face-para-Afiacao-8-Pol-/153/?utm_source=googleshopping&amp;utm_campaign=xmlshopping&amp;utm_medium=cpc&amp;utm_content=112593&amp;gclid=Cj0KCQiApL2QBhC8ARIsAGMm-KGByJ_yx_qoy-qsmRLDvIQn15hJtNYRTQe-KajLXhzgh1W7fIbhxk8aAqj5EALw_wcB" TargetMode="External"/><Relationship Id="rId19" Type="http://schemas.openxmlformats.org/officeDocument/2006/relationships/hyperlink" Target="https://www.casaegaragem.com.br/produto/arame-farpado-nelore-fio16-250m-morlan-73342?utm_source=&amp;utm_medium=&amp;utm_campaign=&amp;gclid=Cj0KCQiAu62QBhC7ARIsALXijXRI81Ps9815zU1HGqczs0digCeehJ-y8cJ4MJoaa6pLI09ObEPJX7gaAqfDEALw_wcB" TargetMode="External"/><Relationship Id="rId18" Type="http://schemas.openxmlformats.org/officeDocument/2006/relationships/hyperlink" Target="https://www.ferramentaskennedy.com.br/100052194/arame-farpado-250m-belgo-motto?utm_source=google&amp;utm_medium=cpc&amp;utm_campaign=google_shop&amp;gclid=Cj0KCQiAu62QBhC7ARIsALXijXR0kzhzpA4hb1vmhMfg6Z7hHGiQIqHvRp9kN9MaDXix9mjQypeUaYUaArxmEALw_wcB" TargetMode="External"/><Relationship Id="rId199" Type="http://schemas.openxmlformats.org/officeDocument/2006/relationships/hyperlink" Target="https://www.lojasynth.com/inox/peneirastamis/peneira-tamis-granulometrica-em-aco-inox-5x2-media?parceiro=2827&amp;variant_id=306259" TargetMode="External"/><Relationship Id="rId84" Type="http://schemas.openxmlformats.org/officeDocument/2006/relationships/hyperlink" Target="https://www.reidacutelaria.com.br/faca-chef-inox-com-cabo-branco-8-premium-tramontina/p?idsku=24476188&amp;gclid=Cj0KCQiA3rKQBhCNARIsACUEW_Z_CrZu2DeLSc_LmHWeL5JslFQx-aKVzWv-GM78LD2_RvYMnqlhSxEaAmLEEALw_wcB" TargetMode="External"/><Relationship Id="rId83" Type="http://schemas.openxmlformats.org/officeDocument/2006/relationships/hyperlink" Target="https://www.lojasuprir.com.br/cutelaria/faca-mundial-profissional-desossa-5515-6-branco?parceiro=2682&amp;gclid=Cj0KCQiA3rKQBhCNARIsACUEW_auKHdi-3io0Tle0mfm4jh0nf_c5RDHc7Y0SzXJNNZiZFNAVNhsKIAaAjsZEALw_wcB" TargetMode="External"/><Relationship Id="rId86" Type="http://schemas.openxmlformats.org/officeDocument/2006/relationships/hyperlink" Target="https://www.mariapiacasa.com.br/faca-chef-tramontina-premium-com-lamina-em-aco-inox-e-cabo-de-polipropileno-branco-8-24476188.html?gclid=Cj0KCQiA3rKQBhCNARIsACUEW_Yrrsjs2pQW9RjMvYPvBBAJlAO2FB836QhZyKwWNaq2MJII68Vbq0caAhbVEALw_wcB" TargetMode="External"/><Relationship Id="rId85" Type="http://schemas.openxmlformats.org/officeDocument/2006/relationships/hyperlink" Target="https://www.viainox.com/faca-para-carne-inox-8-polegadas-premium/p-1?utm_source=google&amp;utm_medium=cpc&amp;utm_campaign=shopping&amp;gclid=Cj0KCQiA3rKQBhCNARIsACUEW_YQbStM3PzR3kZ3cgEjtTNkKy-yIvX5zgmLiIwNrdr8dYoZX-5WNxcaAi6eEALw_wcB" TargetMode="External"/><Relationship Id="rId88" Type="http://schemas.openxmlformats.org/officeDocument/2006/relationships/hyperlink" Target="https://www.loja.wenzel.com.br/facao-para-mato-wenzel-20-cabo-madeira-com-bainha-simples?utm_source=Site&amp;utm_medium=GoogleMerchant&amp;utm_campaign=GoogleMerchant&amp;gclid=Cj0KCQiAu62QBhC7ARIsALXijXSp6m_JZvw180ZXzFS10PJZMvBvm7Mc02sh3MzMSGb4ASWrZL4keMoaAnHgEALw_wcB" TargetMode="External"/><Relationship Id="rId150" Type="http://schemas.openxmlformats.org/officeDocument/2006/relationships/hyperlink" Target="https://www.americanas.com.br/produto/3206782132?pfm_carac=jogo-chaves-de-fenda-7-pecas-tramontina&amp;pfm_page=search&amp;pfm_pos=grid&amp;pfm_type=search_page&amp;offerId=6082db7c0c07044266dab397" TargetMode="External"/><Relationship Id="rId271" Type="http://schemas.openxmlformats.org/officeDocument/2006/relationships/hyperlink" Target="https://www.cienlab.com.br/tampa-para-peneira-granulometrica-inox.html" TargetMode="External"/><Relationship Id="rId87" Type="http://schemas.openxmlformats.org/officeDocument/2006/relationships/hyperlink" Target="https://www.loja.wenzel.com.br/facao-para-mato-wenzel-18-cabo-madeira-com-bainha-simples?utm_source=Site&amp;utm_medium=GoogleMerchant&amp;utm_campaign=GoogleMerchant&amp;gclid=Cj0KCQiAu62QBhC7ARIsALXijXTLSalyPZdjIXhnMnDyK0QFihv1eQaM6LUQBDO-0CvPM5hJvGJ3UP0aAieQEALw_wcB" TargetMode="External"/><Relationship Id="rId270" Type="http://schemas.openxmlformats.org/officeDocument/2006/relationships/hyperlink" Target="https://www.didaticasp.com.br/tampa-em-inox-para-peneira-granulometrica-de-8" TargetMode="External"/><Relationship Id="rId89" Type="http://schemas.openxmlformats.org/officeDocument/2006/relationships/hyperlink" Target="https://www.dular.com.br/facao-para-mato-tramontina-com-lamina-em-aco-carbono-e-cabo-de-madeira-18--2147478143/p?idsku=2147466093&amp;idtag=a7c38a3d-91af-4fa9-9229-26e175a26d9f&amp;gclid=Cj0KCQiAu62QBhC7ARIsALXijXRx5FJZsjQQfvFYOwCn0-DL__DyjYYTcq4rWrrqZ1bylpzJ8XWfBU0aApUbEALw_wcB" TargetMode="External"/><Relationship Id="rId80" Type="http://schemas.openxmlformats.org/officeDocument/2006/relationships/hyperlink" Target="https://www.dular.com.br/estrovenga-tramontina-em-aco-com-cabo-de-madeira-110-cm-2147448528/p?idsku=2147457249&amp;idtag=a7c38a3d-91af-4fa9-9229-26e175a26d9f" TargetMode="External"/><Relationship Id="rId82" Type="http://schemas.openxmlformats.org/officeDocument/2006/relationships/hyperlink" Target="https://www.reidacutelaria.com.br/faca-inox-desossa-com-cabo-branco-6-mundial/p?idsku=551506&amp;gclid=Cj0KCQiA3rKQBhCNARIsACUEW_Zc5m8E5ELRkMhlVbVCSpQZshd5sFn0fYqkremXPyTx7-jmeAn-7qEaAid-EALw_wcB" TargetMode="External"/><Relationship Id="rId81" Type="http://schemas.openxmlformats.org/officeDocument/2006/relationships/hyperlink" Target="https://www.viainox.com/faca-desossar-inox-6-polegadas-premium/p?utm_source=google&amp;utm_medium=cpc&amp;utm_campaign=shopping&amp;gclid=Cj0KCQiA3rKQBhCNARIsACUEW_YDS9LvQebIt9xGUNjFCviLH279as_0Em-RXSM8Qab1LwKCBTA4giYaAjVnEALw_wcB" TargetMode="External"/><Relationship Id="rId1" Type="http://schemas.openxmlformats.org/officeDocument/2006/relationships/hyperlink" Target="https://www.magazineluiza.com.br/alicate-de-crimpar-rj45-com-catraca-seccon-k-h568r-cn-n-vermelho/p/dfb5cahg82/fs/aldr/?&amp;seller_id=okcftvturbo" TargetMode="External"/><Relationship Id="rId2" Type="http://schemas.openxmlformats.org/officeDocument/2006/relationships/hyperlink" Target="https://www.kabum.com.br/produto/122513/alicate-de-crimpar-rj45-rj11-k-h568r?gclid=Cj0KCQiA3rKQBhCNARIsACUEW_bZGZGheqzzQfRVEJdqwar2MqnAFzz8XQOILXeRRN9AvrLUY1iACYQaAtFEEALw_wcB" TargetMode="External"/><Relationship Id="rId3" Type="http://schemas.openxmlformats.org/officeDocument/2006/relationships/hyperlink" Target="https://www.zoom.com.br/lead?oid=350028615&amp;sortorder=-1&amp;index=0&amp;searchterm=&amp;pagesize=&amp;channel=&amp;og=19221&amp;vitrine=true&amp;og=19221&amp;gclid=Cj0KCQiA3rKQBhCNARIsACUEW_blZjQGSCkR8GkQJ7dPoCuk5tIZkO34ig9-q9GJfMxF4VF4PCZT-ZUaAgI_EALw_wcB" TargetMode="External"/><Relationship Id="rId149" Type="http://schemas.openxmlformats.org/officeDocument/2006/relationships/hyperlink" Target="https://www.lojadomecanico.com.br/produto/4944/2/121/jogo-de-chaves-de-fendaphilips-com-7-pecas-tramontina-43408115" TargetMode="External"/><Relationship Id="rId4" Type="http://schemas.openxmlformats.org/officeDocument/2006/relationships/hyperlink" Target="https://www.ferramentaskennedy.com.br/3085/alicate-de-pressao-mordente-cromado-10-gedore?utm_source=google&amp;utm_medium=cpc&amp;utm_campaign=google_shop&amp;gclid=Cj0KCQiA3rKQBhCNARIsACUEW_biaavJT4x5p3kzlT7iUgT3jheAEoH4tbQLl6j7dhNiD_C3-LQwuKsaAiTrEALw_wcB" TargetMode="External"/><Relationship Id="rId148" Type="http://schemas.openxmlformats.org/officeDocument/2006/relationships/hyperlink" Target="https://www.lojadomecanico.com.br/produto/81122/2/121/jogo-de-chaves-de-fenda-e-phillips-7-pecas-em-cr-v-fortgpro-fg8180" TargetMode="External"/><Relationship Id="rId269" Type="http://schemas.openxmlformats.org/officeDocument/2006/relationships/hyperlink" Target="https://minasgramados.com.br/Loja/produto/superfosfato-simples-25-kg/" TargetMode="External"/><Relationship Id="rId9" Type="http://schemas.openxmlformats.org/officeDocument/2006/relationships/hyperlink" Target="https://www.superproatacado.com.br/10318/alicate-desencapador-de-fios-automatico-e-crimpador-worker?gclid=Cj0KCQiA3rKQBhCNARIsACUEW_ZYE58Qg21mZP7hpWXwkbbG3Mqh1XhdoMAHn_7pefM7xFr5zzdQGPgaAnq6EALw_wcB" TargetMode="External"/><Relationship Id="rId143" Type="http://schemas.openxmlformats.org/officeDocument/2006/relationships/hyperlink" Target="https://www.lojavalflex.com.br/jogo-de-broca-aco-rapido-25-pecas-1-a-13mm---rocast-43971/p?idsku=3685" TargetMode="External"/><Relationship Id="rId264" Type="http://schemas.openxmlformats.org/officeDocument/2006/relationships/hyperlink" Target="https://www.americanas.com.br/produto/228903302?pfm_carac=sugador-de-solda-com-bico-de-silicone&amp;pfm_page=search&amp;pfm_pos=grid&amp;pfm_type=search_page&amp;offerId=5d71a281f216c95bde1c7cd0" TargetMode="External"/><Relationship Id="rId142" Type="http://schemas.openxmlformats.org/officeDocument/2006/relationships/hyperlink" Target="https://www.pontofrio.com.br/jogo-de-brocas-helicoidais-25-pecas-10-a-130-mm-rocast-1500173205/p/1500173205?utm_medium=cpc&amp;utm_source=GP_PLA&amp;IdSku=1500173205&amp;idLojista=12231&amp;utm_campaign=3P_All-Produtcs_SSC&amp;gclid=Cj0KCQiA3rKQBhCNARIsACUEW_YoUjtqXqm56reyj1q35uP9y2g8BLpXjL01DSSlDZTEw5AWvhe1_7gaAkb9EALw_wcB" TargetMode="External"/><Relationship Id="rId263" Type="http://schemas.openxmlformats.org/officeDocument/2006/relationships/hyperlink" Target="https://organikashop.com/produto/casca-de-pinus-40l/?utm_source=Google%20Shopping&amp;utm_campaign=Google%20Shopping%20-%20Product%20Feed&amp;utm_medium=cpc&amp;utm_term=13457" TargetMode="External"/><Relationship Id="rId141" Type="http://schemas.openxmlformats.org/officeDocument/2006/relationships/hyperlink" Target="https://www.lojadomecanico.com.br/produto/8462/37/778/Jogo-de-Brocas-Aco-Rapido-com-25-pecas-10-a-130mm-e-Estojo-Metalico/153/?utm_source=googleshopping&amp;utm_campaign=xmlshopping&amp;utm_medium=cpc&amp;utm_content=8462&amp;gclid=Cj0KCQiA3rKQBhCNARIsACUEW_a0StUl4PF5r-PqoOr910X4qY_Y2H8WRVy8jF_pUptJiC0Yc2OVspMaAtFkEALw_wcB" TargetMode="External"/><Relationship Id="rId262" Type="http://schemas.openxmlformats.org/officeDocument/2006/relationships/hyperlink" Target="https://www.lojabichodomato.com.br/substrato-maxfertil-20kg?utm_source=google&amp;utm_medium=Shopping&amp;utm_campaign=substrato-maxfertil-20kg&amp;inStock" TargetMode="External"/><Relationship Id="rId140" Type="http://schemas.openxmlformats.org/officeDocument/2006/relationships/hyperlink" Target="https://www.tdppragas.com.br/produto/taurus-sc-fipronil-5/" TargetMode="External"/><Relationship Id="rId261" Type="http://schemas.openxmlformats.org/officeDocument/2006/relationships/hyperlink" Target="https://www.bomcultivo.com/substrato-casca-de-pinus-50l-25kg?utm_source=google&amp;utm_medium=Shopping&amp;utm_campaign=substrato-casca-de-pinus-50l-25kg&amp;inStock" TargetMode="External"/><Relationship Id="rId5" Type="http://schemas.openxmlformats.org/officeDocument/2006/relationships/hyperlink" Target="https://www.ferramentaskennedy.com.br/3085/alicate-de-pressao-mordente-cromado-10-gedore?utm_source=google&amp;utm_medium=cpc&amp;utm_campaign=google_shop&amp;gclid=Cj0KCQiA3rKQBhCNARIsACUEW_biaavJT4x5p3kzlT7iUgT3jheAEoH4tbQLl6j7dhNiD_C3-LQwuKsaAiTrEALw_wcB" TargetMode="External"/><Relationship Id="rId147" Type="http://schemas.openxmlformats.org/officeDocument/2006/relationships/hyperlink" Target="https://www.magazineluiza.com.br/jogo-de-chaves-de-fenda-phillips-com-6-pecas-belzer/p/dak93jca2b/fs/jgcf/?&amp;seller_id=uauferramentas&amp;utm_source=google&amp;utm_medium=pla&amp;utm_campaign=&amp;partner_id=54222&amp;gclid=Cj0KCQiA3rKQBhCNARIsACUEW_b_BmWoshPbJqfvxM7KgGFHI6q5s2ncT0jNhkNaJoc4e20QdNAnQk8aAvqKEALw_wcB&amp;gclsrc=aw.ds" TargetMode="External"/><Relationship Id="rId268" Type="http://schemas.openxmlformats.org/officeDocument/2006/relationships/hyperlink" Target="https://www.agroadubo.com.br/fertilizantes/fertilizante-materia-prima/fertilizante-super-fosfato-simples-50-kg-adubo" TargetMode="External"/><Relationship Id="rId6" Type="http://schemas.openxmlformats.org/officeDocument/2006/relationships/hyperlink" Target="https://www.anhangueraferramentas.com.br/produto/alicate-de-pressao-mordente-curvo-10-137-10-gedore-78358?utm_source=google&amp;utm_medium=cpc&amp;utm_campaign=https://www.anhangueraferramentas.com.br/produto/alicate-de-pressao-mordente-curvo-10-137-10-gedore-78358?utm_source=google&amp;utm_medium=cpc&amp;utm_campaign=merchant&amp;gclid=Cj0KCQiA3rKQBhCNARIsACUEW_ZUFzr7qpljANNv1JN4zPlOV9LsfWjN4TRSwKO4CxC1I7Fmw9Z0sTwaAtcmEALw_wcB" TargetMode="External"/><Relationship Id="rId146" Type="http://schemas.openxmlformats.org/officeDocument/2006/relationships/hyperlink" Target="https://www.madeiramadeira.com.br/jogo-de-chaves-de-fenda-e-phillips-6-pecas-belzer-1579329.html?seller=13782&amp;origem=pla-1579329&amp;utm_source=google&amp;utm_medium=cpc&amp;utm_content=jogos-de-ferramentas-465&amp;utm_term=&amp;utm_id=10816328090&amp;gclid=Cj0KCQiA3rKQBhCNARIsACUEW_bYs6Ms7yx4c9_DkqSQ7dbQsqpWpxAkdrYoUc93ZBcvGmaUQ2lNUzIaAm1kEALw_wcB" TargetMode="External"/><Relationship Id="rId267" Type="http://schemas.openxmlformats.org/officeDocument/2006/relationships/hyperlink" Target="https://www.cearasementes.com.br/super-simples?utm_source=Site&amp;utm_medium=GoogleMerchant&amp;utm_campaign=GoogleMerchant" TargetMode="External"/><Relationship Id="rId7" Type="http://schemas.openxmlformats.org/officeDocument/2006/relationships/hyperlink" Target="https://www.estrela10.com.br/alicate-decapador-e-crimpador-de-fios-automatico-w-278785-p13453745?utm_source=Google&amp;utm_medium=xml&amp;utm_campaign=Google&amp;gclid=Cj0KCQiA3rKQBhCNARIsACUEW_Zfq8LTj0yxh_FO6gVU4UqbAietl-9-49-SSsfLjlw27ZS65tJHwggaAtTXEALw_wcB" TargetMode="External"/><Relationship Id="rId145" Type="http://schemas.openxmlformats.org/officeDocument/2006/relationships/hyperlink" Target="https://www.tocaobra.com.br/p/7801273/jogo-chave-phillipsfenda-6-pecas-belzer-47775-unitario" TargetMode="External"/><Relationship Id="rId266" Type="http://schemas.openxmlformats.org/officeDocument/2006/relationships/hyperlink" Target="https://www.shoptime.com.br/produto/228903302?pfm_carac=sugador-de-solda-com-bico-de-silicone&amp;pfm_index=1&amp;pfm_page=search&amp;pfm_pos=grid&amp;pfm_type=search_page" TargetMode="External"/><Relationship Id="rId8" Type="http://schemas.openxmlformats.org/officeDocument/2006/relationships/hyperlink" Target="https://www.ferramentaskennedy.com.br/100046908/alicate-desencapador-de-fios-automatico-e-crimpador-worker?utm_source=google&amp;utm_medium=cpc&amp;utm_campaign=google_shop&amp;gclid=Cj0KCQiA3rKQBhCNARIsACUEW_ZuTpywN9ZMeFqgdXPnRHrMpbe0FxSupaMujdK67rnXM-xcnMZqVssaAjHBEALw_wcB" TargetMode="External"/><Relationship Id="rId144" Type="http://schemas.openxmlformats.org/officeDocument/2006/relationships/hyperlink" Target="https://www.lojadomecanico.com.br/produto/81340/2/121/Jogo-Chave-de-Fenda-e-Phillips-com-09-Pecas/153/?utm_source=googleshopping&amp;utm_campaign=xmlshopping&amp;utm_medium=cpc&amp;utm_content=81340" TargetMode="External"/><Relationship Id="rId265" Type="http://schemas.openxmlformats.org/officeDocument/2006/relationships/hyperlink" Target="https://www.submarino.com.br/produto/3470076835?pfm_carac=sugador-de-solda-com-bico-de-silicone&amp;pfm_page=search&amp;pfm_pos=grid&amp;pfm_type=search_page" TargetMode="External"/><Relationship Id="rId73" Type="http://schemas.openxmlformats.org/officeDocument/2006/relationships/hyperlink" Target="https://www.magazineluiza.com.br/enxadao-estreito-com-olho-de-38-mm-e-cabo-de-madeira-130-cm-tramontina/p/aa46860kcb/fs/afer/" TargetMode="External"/><Relationship Id="rId72" Type="http://schemas.openxmlformats.org/officeDocument/2006/relationships/hyperlink" Target="https://www.magazineluiza.com.br/enxadao-estreito-2-5-cabo-de-madeira-130-cm-tramontina/p/hgj3ah2c2k/fs/cmia/" TargetMode="External"/><Relationship Id="rId75" Type="http://schemas.openxmlformats.org/officeDocument/2006/relationships/hyperlink" Target="https://www.amazon.com.br/Azul-X-Line-unidades-Bosch-2607017395-000/dp/B07CVCTJLQ/ref=asc_df_B07CVCTJLQ/?tag=googleshopp00-20&amp;linkCode=df0&amp;hvadid=379733188771&amp;hvpos=&amp;hvnetw=g&amp;hvrand=13854703913141811836&amp;hvpone=&amp;hvptwo=&amp;hvqmt=&amp;hvdev=c&amp;hvdvcmdl=&amp;hvlocint=&amp;hvlocphy=1031439&amp;hvtargid=pla-782659647016&amp;psc=1" TargetMode="External"/><Relationship Id="rId74" Type="http://schemas.openxmlformats.org/officeDocument/2006/relationships/hyperlink" Target="https://www.magazineluiza.com.br/enxadao-largo-com-cabo-de-madeira-130-cm-tramontina/p/5827292/fs/cmia/" TargetMode="External"/><Relationship Id="rId77" Type="http://schemas.openxmlformats.org/officeDocument/2006/relationships/hyperlink" Target="https://www.extra.com.br/estojo-kit-jogo-de-ferramentas-com-103-pecas-x-line-x103tin-bosch-13986833/p/13986833?utm_medium=cpc&amp;utm_source=google_freelisting&amp;IdSku=13986833&amp;idLojista=27282" TargetMode="External"/><Relationship Id="rId260" Type="http://schemas.openxmlformats.org/officeDocument/2006/relationships/hyperlink" Target="https://www.submarino.com.br/produto/1732224940?opn=XMLGOOGLE" TargetMode="External"/><Relationship Id="rId76" Type="http://schemas.openxmlformats.org/officeDocument/2006/relationships/hyperlink" Target="https://lojasfacilashopp.com/products/estojo-kit-jogo-de-ferramentas-com-103-pecas-x-line-x103tin-bosch?currency=BRL&amp;utm_medium=cpc&amp;utm_source=google&amp;utm_campaign=Google%20Shopping" TargetMode="External"/><Relationship Id="rId79" Type="http://schemas.openxmlformats.org/officeDocument/2006/relationships/hyperlink" Target="https://www.americanas.com.br/produto/3665095788?pfm_carac=estrovenga&amp;pfm_page=search&amp;pfm_pos=grid&amp;pfm_type=search_page&amp;offerId=610b840652131c3c817355fb" TargetMode="External"/><Relationship Id="rId78" Type="http://schemas.openxmlformats.org/officeDocument/2006/relationships/hyperlink" Target="https://www.tramontinastore.com/estrovenga-tramontina-em-aco-com-cabo-de-madeira-110-cm_77635585/p" TargetMode="External"/><Relationship Id="rId71" Type="http://schemas.openxmlformats.org/officeDocument/2006/relationships/hyperlink" Target="https://www.chatuba.com.br/enxada-de-aco-estreita-com-cabo-24cm-momfort-/p" TargetMode="External"/><Relationship Id="rId70" Type="http://schemas.openxmlformats.org/officeDocument/2006/relationships/hyperlink" Target="https://www.ferreiracosta.com/Produto/359040/enxada-estreita-24cm-em-aco-com-cabo-de-madeira-momfort" TargetMode="External"/><Relationship Id="rId139" Type="http://schemas.openxmlformats.org/officeDocument/2006/relationships/hyperlink" Target="https://www.tdppragas.com.br/produto/fipronil-fersol-25ce/" TargetMode="External"/><Relationship Id="rId138" Type="http://schemas.openxmlformats.org/officeDocument/2006/relationships/hyperlink" Target="https://www.hiperfer.com.br/inseticida-fipronil-fipromix-1-litro-dipil" TargetMode="External"/><Relationship Id="rId259" Type="http://schemas.openxmlformats.org/officeDocument/2006/relationships/hyperlink" Target="https://www.lojadomecanico.com.br/produto/129093/19/193/Estanho-em-fio-1-mm-40-x-60-com-500-g-VONDER/153/?utm_source=googleshopping&amp;utm_campaign=xmlshopping&amp;utm_medium=cpc&amp;utm_content=129093&amp;gclid=Cj0KCQiApL2QBhC8ARIsAGMm-KGFd1cdE4DuOYu5H9L7T0VIGPhoO9OoSSwCUWmI7mLgPSnztO0pbrQaAqj5EALw_wcB" TargetMode="External"/><Relationship Id="rId137" Type="http://schemas.openxmlformats.org/officeDocument/2006/relationships/hyperlink" Target="https://www.domis.com.br/sinistro-2p-1-kg/p" TargetMode="External"/><Relationship Id="rId258" Type="http://schemas.openxmlformats.org/officeDocument/2006/relationships/hyperlink" Target="https://www.baudaeletronica.com.br/rolo-de-solda-estanho-500g-0-5mm-cobix.html?gclid=Cj0KCQiApL2QBhC8ARIsAGMm-KFD5bJz7PDBr3JTMtzFtkKgrSbuYP_5esxT8BKebIfp5o_KQOaGAicaArb7EALw_wcB" TargetMode="External"/><Relationship Id="rId132" Type="http://schemas.openxmlformats.org/officeDocument/2006/relationships/hyperlink" Target="https://www.selariaconfianca.com.br/grosa-com-cabo-sc9061?utm_source=Site&amp;utm_medium=GoogleMerchant&amp;utm_campaign=GoogleMerchant" TargetMode="External"/><Relationship Id="rId253" Type="http://schemas.openxmlformats.org/officeDocument/2006/relationships/hyperlink" Target="https://www.magazineluiza.com.br/serrote-para-poda-14-pol-43293-014-tramontina/p/ga35b119k7/cj/srtp/?&amp;seller_id=palaciodasferramentas&amp;utm_source=google&amp;utm_medium=pla&amp;utm_campaign=&amp;partner_id=61981&amp;gclid=Cj0KCQiA3rKQBhCNARIsACUEW_Yt2Uh4y2QM-ESpVEuWwKD1ALAUxy3dZedwdq7zZCRG-Rq0H0D6lI0aAg-QEALw_wcB&amp;gclsrc=aw.ds" TargetMode="External"/><Relationship Id="rId131" Type="http://schemas.openxmlformats.org/officeDocument/2006/relationships/hyperlink" Target="https://www.americanas.com.br/produto/137125509?opn=YSMESP" TargetMode="External"/><Relationship Id="rId252" Type="http://schemas.openxmlformats.org/officeDocument/2006/relationships/hyperlink" Target="https://www.lojadomecanico.com.br/produto/90806/33/594/serra-de-poda-supercut-14-pol-tramontina-43294014" TargetMode="External"/><Relationship Id="rId130" Type="http://schemas.openxmlformats.org/officeDocument/2006/relationships/hyperlink" Target="https://www.magazineluiza.com.br/grampo-cerca-gerdau-19x11-kg-118000028/p/hfh880e5kj/pf/gdcl/?&amp;seller_id=rcdeletrica2" TargetMode="External"/><Relationship Id="rId251" Type="http://schemas.openxmlformats.org/officeDocument/2006/relationships/hyperlink" Target="https://www.plantei.com.br/sementes/avulsas/sementes-de-alface-lisa-baba-de-verao-isla-superpak?parceiro=3092&amp;gclid=Cj0KCQiApL2QBhC8ARIsAGMm-KEG_v1Lkz_PkJBS9w-3bkiTphsEYvVcmYhMuUqC6gNfJdZiyVRy3M8aAts1EALw_wcB" TargetMode="External"/><Relationship Id="rId372" Type="http://schemas.openxmlformats.org/officeDocument/2006/relationships/drawing" Target="../drawings/drawing1.xml"/><Relationship Id="rId250" Type="http://schemas.openxmlformats.org/officeDocument/2006/relationships/hyperlink" Target="https://www.bomcultivo.com/sementes-de-alface-lisa-rainha-de-maio-10g-hortalicas?utm_source=google&amp;utm_medium=Shopping&amp;utm_campaign=sementes-de-alface-lisa-rainha-de-maio-10g-hortalicas&amp;inStock&amp;gclid=Cj0KCQiApL2QBhC8ARIsAGMm-KF1Kbs2HuqkD_Cuki28DFbKLnxw1BqSMmV4VkBntEtRkWoxpJGjiIoaAsmoEALw_wcB" TargetMode="External"/><Relationship Id="rId371" Type="http://schemas.openxmlformats.org/officeDocument/2006/relationships/hyperlink" Target="https://www.magazineluiza.com.br/triturador-forrageiro-trf80-2cv-monofasico-bivolt-trapp/p/ghbk7212a2/pi/trfr/" TargetMode="External"/><Relationship Id="rId136" Type="http://schemas.openxmlformats.org/officeDocument/2006/relationships/hyperlink" Target="https://www.phquimica.com.br/kellbyol-deltametrina-kelldrin-1-kg" TargetMode="External"/><Relationship Id="rId257" Type="http://schemas.openxmlformats.org/officeDocument/2006/relationships/hyperlink" Target="https://www.ferraminas.com.br/podador-de-galhos-com-serrote-cabo-metalico-tramontina" TargetMode="External"/><Relationship Id="rId135" Type="http://schemas.openxmlformats.org/officeDocument/2006/relationships/hyperlink" Target="https://www.tdppragas.com.br/produto/cyperex-2ps-deltametrina-1kg/" TargetMode="External"/><Relationship Id="rId256" Type="http://schemas.openxmlformats.org/officeDocument/2006/relationships/hyperlink" Target="https://www.casasbahia.com.br/Ferramentas/Jardim/AcessoriosdeJardinagem/serrote-podador-cabo-metalico-extensivel-300cm-1500641519.html?IdSku=1500641519" TargetMode="External"/><Relationship Id="rId134" Type="http://schemas.openxmlformats.org/officeDocument/2006/relationships/hyperlink" Target="https://www.selariapinheiro.com.br/grosa-para-ferrador-com-cabo-bj30-1930" TargetMode="External"/><Relationship Id="rId255" Type="http://schemas.openxmlformats.org/officeDocument/2006/relationships/hyperlink" Target="https://www.lojadomecanico.com.br/produto/110966/33/594/podador-de-galhos-com-serrote-e-cabo-metalico-extensivel-de-300cm-tramontina-78380781" TargetMode="External"/><Relationship Id="rId133" Type="http://schemas.openxmlformats.org/officeDocument/2006/relationships/hyperlink" Target="https://www.rodeowest.com.br/produto/grosa-para-casqueamento-rodeo-west-24168-159258?utm_source=&amp;utm_medium=&amp;utm_campaign=&amp;gclid=Cj0KCQiA3rKQBhCNARIsACUEW_bzd9VvrmoVFnqG5IEIa-x_EXOx8ABo3IwQ6Tdbdof4Chbgf8FbqGgaAhy8EALw_wcB" TargetMode="External"/><Relationship Id="rId254" Type="http://schemas.openxmlformats.org/officeDocument/2006/relationships/hyperlink" Target="https://www.tramontinastore.com/serrote-para-poda-tramontina-supercut-14--com-6-dentes-por-polegada-em-aco-carbono-com-afiacao-tripla-e-cabo-de-madeira_43293014/p?idsku=43293014&amp;gclid=Cj0KCQiA3rKQBhCNARIsACUEW_Z7BQnhIki0c_Br7pzTK1tOeIyYi7BRmgL4hEXnAdn2l-jfWGs-ZkYaAsSPEALw_wcB" TargetMode="External"/><Relationship Id="rId62" Type="http://schemas.openxmlformats.org/officeDocument/2006/relationships/hyperlink" Target="https://www.vitaliambiental.com.br/controle-de-pragas/cupinicida-de-sangosse-1-litro?parceiro=8603" TargetMode="External"/><Relationship Id="rId61" Type="http://schemas.openxmlformats.org/officeDocument/2006/relationships/hyperlink" Target="https://www.lojaagropecuaria.com.br/Malathion-500-Ce-Nitrosin-1-litro/p?utm_source=google&amp;utm_medium=cpc&amp;utm_campaign=adwords&amp;gclid=Cj0KCQiA3rKQBhCNARIsACUEW_Y1Hg2P2Jr_QK0WzRh1lYnvRb546zwt4iC1Z9nMRGV4c1AqHnJ8E4kaAoxUEALw_wcB" TargetMode="External"/><Relationship Id="rId64" Type="http://schemas.openxmlformats.org/officeDocument/2006/relationships/hyperlink" Target="https://www.emporionh.com.br/cutelo-6-profissional-gourmet-mix?gclid=Cj0KCQiA3rKQBhCNARIsACUEW_ZITGW5HRaRANigQFhzG9cyPDCkoVBSvFwgAtREpUgc4_F4zBZWmZAaAqaFEALw_wcB" TargetMode="External"/><Relationship Id="rId63" Type="http://schemas.openxmlformats.org/officeDocument/2006/relationships/hyperlink" Target="https://www.lojamegamix.com.br/padrao/cutelo-p-cozinha-precision-6-branco-brinox?parceiro=7176&amp;gclid=Cj0KCQiA3rKQBhCNARIsACUEW_bWoWQpilkQJUEHeLk9iytNn333q3bVLcAE8QdZN3tHwa_9YVdVGIUaAoihEALw_wcB" TargetMode="External"/><Relationship Id="rId66" Type="http://schemas.openxmlformats.org/officeDocument/2006/relationships/hyperlink" Target="https://www.lojadomecanico.com.br/produto/157361/24/325/Eletrodo-Serralheiro-250mm-5Kg/153/?utm_source=googleshopping&amp;utm_campaign=xmlshopping&amp;utm_medium=cpc&amp;utm_content=157361&amp;gclid=Cj0KCQiA3rKQBhCNARIsACUEW_bUadJkKnfdbqTbzShSUwGY0nNyu1AEJpdAj5LIS2KaylRHS_1utkUaAlMrEALw_wcB" TargetMode="External"/><Relationship Id="rId172" Type="http://schemas.openxmlformats.org/officeDocument/2006/relationships/hyperlink" Target="https://www.madeiramadeira.com.br/martelo-de-unha-34mm-1719848.html?seller=11423&amp;origem=pla-1719848&amp;utm_source=google&amp;utm_medium=cpc&amp;utm_content=martelo-unha-477&amp;utm_term=&amp;utm_id=10816328090&amp;gclid=Cj0KCQiA3rKQBhCNARIsACUEW_b1ASKR1RGpnjWDRpBp1Yb1qZDSOSGq1Y3PUpBdA-dyznCDdcNCf1caAuj0EALw_wcB" TargetMode="External"/><Relationship Id="rId293" Type="http://schemas.openxmlformats.org/officeDocument/2006/relationships/hyperlink" Target="https://www.casasbahia.com.br/trena-longa-fita-fibra-de-vidro-50m-com-manivela-bestfer/p/1511828431" TargetMode="External"/><Relationship Id="rId65" Type="http://schemas.openxmlformats.org/officeDocument/2006/relationships/hyperlink" Target="https://www.carajasonline.com/cutelo-para-cozinha-6-brinox-precision-220201374/p?idsku=13292" TargetMode="External"/><Relationship Id="rId171" Type="http://schemas.openxmlformats.org/officeDocument/2006/relationships/hyperlink" Target="https://www.carajasonline.com/marreta-momfort-com-cabo-2-kg-170210308/p?idsku=10467" TargetMode="External"/><Relationship Id="rId292" Type="http://schemas.openxmlformats.org/officeDocument/2006/relationships/hyperlink" Target="https://www.magazineluiza.com.br/trena-longa-fita-fibra-de-vidro-caixa-aberta-50m-com-manivela-bestfer-bfh1460-f6a/p/febk8d8k24/fs/tren/" TargetMode="External"/><Relationship Id="rId68" Type="http://schemas.openxmlformats.org/officeDocument/2006/relationships/hyperlink" Target="https://loja.arcelormittal.com.br/eletrodo-revestido-e6013-2-50x350mm5kg/p?idsku=18" TargetMode="External"/><Relationship Id="rId170" Type="http://schemas.openxmlformats.org/officeDocument/2006/relationships/hyperlink" Target="https://www.lojadomecanico.com.br/produto/14206/2/524/Marreta-Oitavada-2000G-com-Cabo-de-Madeira/153/?utm_source=googleshopping&amp;utm_campaign=xmlshopping&amp;utm_medium=cpc&amp;utm_content=14206" TargetMode="External"/><Relationship Id="rId291" Type="http://schemas.openxmlformats.org/officeDocument/2006/relationships/hyperlink" Target="https://www.lojadomecanico.com.br/produto/90815/31/271/trena-10m-com-freio-duplo-tramontina-43156310" TargetMode="External"/><Relationship Id="rId67" Type="http://schemas.openxmlformats.org/officeDocument/2006/relationships/hyperlink" Target="https://www.dutramaquinas.com.br/p/eletrodo-2-5-mm-caixa-com-5-kg-e6013-ok-serralheiro-301673?gclid=Cj0KCQiA3rKQBhCNARIsACUEW_b4mTh9b74U03aJII-rk3tqezFPL_-ilYys9KpPwnIJmNh1wBivUe4aAhG-EALw_wcB" TargetMode="External"/><Relationship Id="rId290" Type="http://schemas.openxmlformats.org/officeDocument/2006/relationships/hyperlink" Target="https://www.magazineluiza.com.br/trena-em-aco-10-metros-x-25mm-29t-western/p/he3d476k7h/fs/tren/?&amp;seller_id=mabore" TargetMode="External"/><Relationship Id="rId60" Type="http://schemas.openxmlformats.org/officeDocument/2006/relationships/hyperlink" Target="https://www.cobasi.com.br/cupinicida-liquido-12-x-1-l--n-900186245/p?idsku=900120833&amp;gclid=Cj0KCQiA3rKQBhCNARIsACUEW_a3F1t4wxVAHP_CROev9pDoHg4UUvPQrtcqQZiCcY_4NmnIGzctRdMaAuVIEALw_wcB" TargetMode="External"/><Relationship Id="rId165" Type="http://schemas.openxmlformats.org/officeDocument/2006/relationships/hyperlink" Target="https://www.leroymerlin.com.br/mangueira-super-jardim-trancada-pr300psi-verde-1-2--100m_1567454051?region=outros" TargetMode="External"/><Relationship Id="rId286" Type="http://schemas.openxmlformats.org/officeDocument/2006/relationships/hyperlink" Target="https://www.magazineluiza.com.br/medidor-de-distancia-a-laser-glm-80-bosch/p/6571505/fs/mdda/?&amp;seller_id=palaciodasferramentas&amp;utm_source=google&amp;utm_medium=pla&amp;utm_campaign=&amp;partner_id=61981&amp;gclid=Cj0KCQiApL2QBhC8ARIsAGMm-KG26WOUdeFNy_LaG3ZNv6Tm5R1U4IPRzkyH1udHNAD4kg9KuiYRtaYaAvv9EALw_wcB&amp;gclsrc=aw.ds" TargetMode="External"/><Relationship Id="rId69" Type="http://schemas.openxmlformats.org/officeDocument/2006/relationships/hyperlink" Target="https://www.lojadomecanico.com.br/produto/94137/31/327/enxada-de-aco-estreita-de-24cm-com-cabo-momfort-914022" TargetMode="External"/><Relationship Id="rId164" Type="http://schemas.openxmlformats.org/officeDocument/2006/relationships/hyperlink" Target="https://www.americanas.com.br/produto/3030029541?epar=bp_pl_00_go_pla_casaeconst_geral_gmv&amp;opn=YSMESP&amp;WT.srch=1&amp;gclid=Cj0KCQiA3rKQBhCNARIsACUEW_bwLdeGy_aKXFBVK_6FX-Pbz9a92rKGMUcmYGoIK4k2bkzbgjnbNEIaAoU1EALw_wcB" TargetMode="External"/><Relationship Id="rId285" Type="http://schemas.openxmlformats.org/officeDocument/2006/relationships/hyperlink" Target="https://www.submarino.com.br/produto/13906545?pfm_carac=trena-laser-50m&amp;pfm_index=2&amp;pfm_page=search&amp;pfm_pos=grid&amp;pfm_type=search_page" TargetMode="External"/><Relationship Id="rId163" Type="http://schemas.openxmlformats.org/officeDocument/2006/relationships/hyperlink" Target="https://www.estrela10.com.br/mangueira-especial-flex-para-jardim-100m-79170510-tramontina-153207-p13181101?utm_source=Google&amp;utm_medium=xml&amp;utm_campaign=Google&amp;gclid=Cj0KCQiA3rKQBhCNARIsACUEW_YxuFd5QiVnOmei94wHDZD0ZL19h9fmo52HxrstCFdzoF80zNVK0gsaArwvEALw_wcB" TargetMode="External"/><Relationship Id="rId284" Type="http://schemas.openxmlformats.org/officeDocument/2006/relationships/hyperlink" Target="https://www.magazineluiza.com.br/trena-a-laser-50-metros-glm-50-bosch/p/keh3fg3986/fs/tren/" TargetMode="External"/><Relationship Id="rId162" Type="http://schemas.openxmlformats.org/officeDocument/2006/relationships/hyperlink" Target="https://www.webcontinental.com.br/mangueira-irriga%C3%A7%C3%A3o-gotejamento-20x20-1000-metros/product/12007892?gclid=Cj0KCQiA3rKQBhCNARIsACUEW_bQbL6fnlb_HN0OAU9BJ76ZQmItcilz3HX4mwxoazEDhzUKCDqlZnQaAmGfEALw_wcB" TargetMode="External"/><Relationship Id="rId283" Type="http://schemas.openxmlformats.org/officeDocument/2006/relationships/hyperlink" Target="https://www.americanas.com.br/produto/104199442?pfm_carac=trena-a-laser-50-metros&amp;pfm_page=search&amp;pfm_pos=grid&amp;pfm_type=search_page&amp;offerId=5d40483cf216c95bdef97f9e" TargetMode="External"/><Relationship Id="rId169" Type="http://schemas.openxmlformats.org/officeDocument/2006/relationships/hyperlink" Target="https://www.docekasa.com.br/marreta-oitavada-2-0-kg-com-cabo-vonder-477.html?selected=514&amp;utm_source=googleshopping&amp;gclid=Cj0KCQiA3rKQBhCNARIsACUEW_aPq2az3FUFabE17Pt6RVKk3t98RpfY4HCSYmy_tnHlySlKhw6rwh0aArx2EALw_wcB" TargetMode="External"/><Relationship Id="rId168" Type="http://schemas.openxmlformats.org/officeDocument/2006/relationships/hyperlink" Target="https://www.selezioneshop.com.br/produto/3538.html?utm_source=Site&amp;utm_medium=Facebook&amp;utm_campaign=Facebook" TargetMode="External"/><Relationship Id="rId289" Type="http://schemas.openxmlformats.org/officeDocument/2006/relationships/hyperlink" Target="https://tppequipamentos.com.br/trena-de-aco-emborrachada-10-m-30" TargetMode="External"/><Relationship Id="rId167" Type="http://schemas.openxmlformats.org/officeDocument/2006/relationships/hyperlink" Target="https://magazinemedica.com.br/produtos/visualiza/sku/1861/?gclid=Cj0KCQiA3rKQBhCNARIsACUEW_a5nKTwkzJ1B2EY8w8MSMnll7_1VGZppCPdyClAPK0ibQXfpGVJ_h0aAmahEALw_wcB" TargetMode="External"/><Relationship Id="rId288" Type="http://schemas.openxmlformats.org/officeDocument/2006/relationships/hyperlink" Target="https://www.palaciodasferramentas.com.br/produto/4069/instrum-de-medicao/medicao-a-laser/medidor-de-distancia-a-laser-glm-80-bosch/?campaign_id=1&amp;campaign_source_id=3&amp;campaign_source=gshopping&amp;utm_source=google%20shopping&amp;utm_medium=cpc&amp;utm_campaign=google%20shopping&amp;gclid=Cj0KCQiApL2QBhC8ARIsAGMm-KFviPovyUI0SUIlT7o5BwGf7lIVDhEqXDZqbsN2AYnDWPkydnigapgaAksGEALw_wcB" TargetMode="External"/><Relationship Id="rId166" Type="http://schemas.openxmlformats.org/officeDocument/2006/relationships/hyperlink" Target="https://www.hospitalardistribuidora.com.br/tubo-de-silicone/p?idsku=820" TargetMode="External"/><Relationship Id="rId287" Type="http://schemas.openxmlformats.org/officeDocument/2006/relationships/hyperlink" Target="https://www.voceconstroi.com.br/produto/trena-a-laser-bosch-glm-80-80m-69394?utm_source=GoogleShopping&amp;utm_medium=&amp;utm_campaign=GoogleShopping&amp;gclid=Cj0KCQiApL2QBhC8ARIsAGMm-KG_EigpZOKL55eFCEFQz2CPp2PfAcI8UFyXy8ychjWaCoFprr6E1KIaAjMwEALw_wcB" TargetMode="External"/><Relationship Id="rId51" Type="http://schemas.openxmlformats.org/officeDocument/2006/relationships/hyperlink" Target="https://www.lojadomecanico.com.br/produto/221242/49/599/Chaira-Estriada-Profissional-Branco-8-Pol/153/?utm_source=googleshopping&amp;utm_campaign=xmlshopping&amp;utm_medium=cpc&amp;utm_content=221242&amp;gclid=Cj0KCQiA3rKQBhCNARIsACUEW_YtDgTEv8PblS67GUJd0ilpMvTHXDweMN16DW44F7w_hqw5DsPaRJsaAt3zEALw_wcB" TargetMode="External"/><Relationship Id="rId50" Type="http://schemas.openxmlformats.org/officeDocument/2006/relationships/hyperlink" Target="https://www.copafer.com.br/cavadeira-reta-menor-com-cabo-de-madeira-de-120-cm-77553515-tramontina-p1746779?tsid=69&amp;pht=5891501858647464&amp;utm_source=google&amp;utm_medium=cpc&amp;gclid=Cj0KCQiA3rKQBhCNARIsACUEW_a0k7cen1qkU37rI2sdbznhObVjkP_dEF8VolOc93fU8fYUS5eh4TsaAugrEALw_wcB&amp;region_id=000001" TargetMode="External"/><Relationship Id="rId53" Type="http://schemas.openxmlformats.org/officeDocument/2006/relationships/hyperlink" Target="https://www.ferramentaskennedy.com.br/100031603/chaira-estriada-8-worker?utm_source=google&amp;utm_medium=cpc&amp;utm_campaign=google_shop" TargetMode="External"/><Relationship Id="rId52" Type="http://schemas.openxmlformats.org/officeDocument/2006/relationships/hyperlink" Target="https://www.reidacutelaria.com.br/chaira-estriada-com-argola-cabo-branco-8-mundial/p?idsku=112808" TargetMode="External"/><Relationship Id="rId55" Type="http://schemas.openxmlformats.org/officeDocument/2006/relationships/hyperlink" Target="https://www.magazineluiza.com.br/coador-de-voal-leite-vegetal-suco-verde-kefir-regulavel-liebe-produtos-sustentaveis/p/dfak6k966c/ud/otud/?&amp;seller_id=liebebolsaseacessorios" TargetMode="External"/><Relationship Id="rId161" Type="http://schemas.openxmlformats.org/officeDocument/2006/relationships/hyperlink" Target="https://www.centroagricolatupa.com.br/mangueira-gotejamento-300m-20x20cm-brinde?utm_camp=gshop&amp;idgrade=144&amp;gclid=Cj0KCQiA3rKQBhCNARIsACUEW_ZbLy9FZD52G-bhB5boUpdnlYbUYyQY76QbjHjCdNMQSUwZng2C8S0aAsDAEALw_wcB" TargetMode="External"/><Relationship Id="rId282" Type="http://schemas.openxmlformats.org/officeDocument/2006/relationships/hyperlink" Target="https://www.extra.com.br/trena-a-laser-de-20-metros-bosch-glm-20-11997125/p/11997125?utm_medium=cpc&amp;utm_source=GP_PLA&amp;IdSku=11997125&amp;idLojista=15&amp;utm_campaign=ferr_smart-shopping&amp;gclid=Cj0KCQiAu62QBhC7ARIsALXijXTS_r7c3JCG6hI3yV0S5CAA11ciDHf31pYk-kbl6BkieLUsOQoXyVMaAmOHEALw_wcB" TargetMode="External"/><Relationship Id="rId54" Type="http://schemas.openxmlformats.org/officeDocument/2006/relationships/hyperlink" Target="https://www.magazineluiza.com.br/coador-de-voal-voil-para-leites-vegetais-sucos-verdes-kefir-mavik-confeccoes/p/bkf2cbe372/ud/cocf/?&amp;seller_id=mavikconfeccoes&amp;utm_source=google&amp;utm_medium=pla&amp;utm_campaign=&amp;partner_id=61743&amp;gclid=CjwKCAiAgbiQBhAHEiwAuQ6BkosEFs7J4BKppQdNFoQC4beNoA879o3Dwb_Bevigl-eriuGbs6TKEhoCCxEQAvD_BwE&amp;gclsrc=aw.ds" TargetMode="External"/><Relationship Id="rId160" Type="http://schemas.openxmlformats.org/officeDocument/2006/relationships/hyperlink" Target="https://www.magazineluiza.com.br/mangueira-gotejamento-100m-espacamento-20x20cm-e-conexoes-petroisa/p/fg0c5he620/cj/mjac/?&amp;seller_id=centroagricolatupa&amp;utm_source=google&amp;utm_medium=pla&amp;utm_campaign=&amp;partner_id=54222&amp;gclid=Cj0KCQiA3rKQBhCNARIsACUEW_a3xgEBMb0ZwUKsP5O_QbDGTIG-Km5a4y-9osA-lfzXWrq7Pm-_2-oaAjz3EALw_wcB&amp;gclsrc=aw.ds" TargetMode="External"/><Relationship Id="rId281" Type="http://schemas.openxmlformats.org/officeDocument/2006/relationships/hyperlink" Target="https://www.casasbahia.com.br/trena-a-laser-de-20-metros-bosch-glm-20-11997125/p/11997125?utm_medium=Cpc&amp;utm_source=GP_PLA&amp;IdSku=11997125&amp;idLojista=10037&amp;utm_campaign=ferr_performace_max&amp;gclid=Cj0KCQiAu62QBhC7ARIsALXijXRJlpmPE-mCVZegoxUv-mw9e1iVKJNbHVhM9DtTAl6N-nunbf5zju8aAt8qEALw_wcB" TargetMode="External"/><Relationship Id="rId57" Type="http://schemas.openxmlformats.org/officeDocument/2006/relationships/hyperlink" Target="https://www.prevtech.com.br/conjunto-focinheira-confort-vet?parceiro=3256" TargetMode="External"/><Relationship Id="rId280" Type="http://schemas.openxmlformats.org/officeDocument/2006/relationships/hyperlink" Target="https://www.pontofrio.com.br/trena-a-laser-de-20-metros-bosch-glm-20-11997125/p/11997125?utm_medium=cpc&amp;utm_source=GP_PLA&amp;IdSku=11997125&amp;idLojista=16&amp;utm_campaign=ferr_smart-shopping&amp;gclid=Cj0KCQiAu62QBhC7ARIsALXijXQIDsG8g-tQP_jZtzvRqEnVC4wo-xpER-eZpxm1YgN2msuDZgRGwxEaAuMWEALw_wcB" TargetMode="External"/><Relationship Id="rId56" Type="http://schemas.openxmlformats.org/officeDocument/2006/relationships/hyperlink" Target="https://www.carrefour.com.br/kit-2-coador-de-voal-voil-para-leites-vegetais-sucos-verdes-mp908416017/p" TargetMode="External"/><Relationship Id="rId159" Type="http://schemas.openxmlformats.org/officeDocument/2006/relationships/hyperlink" Target="https://www.bjshop.com.br/produto/mangueira-pjardim-34-pt180-vermelha-luxo.html?utm_source=Site&amp;utm_medium=GoogleMerchant&amp;utm_campaign=GoogleMerchant" TargetMode="External"/><Relationship Id="rId59" Type="http://schemas.openxmlformats.org/officeDocument/2006/relationships/hyperlink" Target="https://www.extra.com.br/conjunto-focinheiras-de-polipropileno-5-pecas-1-ao-5-1510723240/p/1510723240?utm_medium=cpc&amp;utm_source=google_freelisting&amp;IdSku=1510723240&amp;idLojista=12231" TargetMode="External"/><Relationship Id="rId154" Type="http://schemas.openxmlformats.org/officeDocument/2006/relationships/hyperlink" Target="https://www.americanas.com.br/produto/209734030?epar=bp_pl_00_go_pla_teste_b2wads&amp;opn=YSMESP&amp;WT.srch=1&amp;aid=5fce7977135aa900172984da&amp;sid=68185347000190&amp;pid=209734030&amp;chave=vnzpla_5fce7977135aa900172984da_68185347000190_209734030&amp;gclid=Cj0KCQiA3rKQBhCNARIsACUEW_a5TbUX_TCQuUUJunRtvDzcRsmTKmw5fkWEwS8ipbuYmAxHiWUVkxIaArxpEALw_wcB" TargetMode="External"/><Relationship Id="rId275" Type="http://schemas.openxmlformats.org/officeDocument/2006/relationships/hyperlink" Target="https://www.lojadomecanico.com.br/produto/112088/33/594/Tesoura-para-Podas-TP3208-8-Pol/153/?utm_source=googleshopping&amp;utm_campaign=xmlshopping&amp;utm_medium=cpc&amp;utm_content=112088&amp;gclid=Cj0KCQiApL2QBhC8ARIsAGMm-KHStrG_sUCYEnyaJ5eWmwCSVhGrijAbX-mbmS9x7P-QWQZ5pE-sKRAaAuvLEALw_wcB" TargetMode="External"/><Relationship Id="rId58" Type="http://schemas.openxmlformats.org/officeDocument/2006/relationships/hyperlink" Target="https://www.elevage.com.br/combo-focinheiras-de-polipropileno-05-pecas-1-ao-5" TargetMode="External"/><Relationship Id="rId153" Type="http://schemas.openxmlformats.org/officeDocument/2006/relationships/hyperlink" Target="https://www.armazemcoral.com.br/machado-soldado-35-libras-com-cabo-de-madeira-90-cm-77322534-tramontina-730874-230" TargetMode="External"/><Relationship Id="rId274" Type="http://schemas.openxmlformats.org/officeDocument/2006/relationships/hyperlink" Target="https://www.ferramentaskennedy.com.br/100034595/tesoura-de-poda-profissional-com-lamina-metalica-tramontina?utm_source=google&amp;utm_medium=cpc&amp;utm_campaign=google_shop" TargetMode="External"/><Relationship Id="rId152" Type="http://schemas.openxmlformats.org/officeDocument/2006/relationships/hyperlink" Target="https://www.ferreiracosta.com/Produto/359051/machado-35-libras-com-cabo-de-madeira-momfort" TargetMode="External"/><Relationship Id="rId273" Type="http://schemas.openxmlformats.org/officeDocument/2006/relationships/hyperlink" Target="https://www.tramontinastore.com/tesoura-de-poda-tramontina-profissional-com-lamina-metalica-e-cabo-revestido-plastico_78304511/p?idsku=78304511&amp;gclid=Cj0KCQiApL2QBhC8ARIsAGMm-KHG8aOsypcFYicCSmJqujt8NB5CH1QBq1JP-5AxptLpo24ke-nTlpUaAkKiEALw_wcB" TargetMode="External"/><Relationship Id="rId151" Type="http://schemas.openxmlformats.org/officeDocument/2006/relationships/hyperlink" Target="https://www.lojadomecanico.com.br/produto/74478/33/594/machado-35-libras-com-cabo-fuzil-007421" TargetMode="External"/><Relationship Id="rId272" Type="http://schemas.openxmlformats.org/officeDocument/2006/relationships/hyperlink" Target="https://www.lojasynth.com/inox/tampas-para-peneira/tampa-para-peneira-em-aco-inox" TargetMode="External"/><Relationship Id="rId158" Type="http://schemas.openxmlformats.org/officeDocument/2006/relationships/hyperlink" Target="https://www.magazineluiza.com.br/mangueira-p-jardim-3-4-pt180-vermelha-luxo-ibira/p/jd17fh965e/cj/mjac/?&amp;seller_id=borrachasjundiai" TargetMode="External"/><Relationship Id="rId279" Type="http://schemas.openxmlformats.org/officeDocument/2006/relationships/hyperlink" Target="https://www.magazineluiza.com.br/tesoura-para-cerca-viva-serrilhada-tramontina/p/fh0k2aaadg/rc/rcnm/?&amp;seller_id=maislarlazer" TargetMode="External"/><Relationship Id="rId157" Type="http://schemas.openxmlformats.org/officeDocument/2006/relationships/hyperlink" Target="https://www.elastobor.com.br/mangueira-trancada-de-jardim-ibira-lilas-3-4-polegadas/p?idsku=41064018" TargetMode="External"/><Relationship Id="rId278" Type="http://schemas.openxmlformats.org/officeDocument/2006/relationships/hyperlink" Target="https://www.cobasi.com.br/tesoura-cerca-viva-12-lamina-serri-tramontina-900227046/p?idsku=900221406&amp;gclid=Cj0KCQiApL2QBhC8ARIsAGMm-KFoG-kvVfflqmLog_3qxq7kV7wgo-dmxSRE-ZiSUfT17MB1_B5ZKXgaAvulEALw_wcB" TargetMode="External"/><Relationship Id="rId156" Type="http://schemas.openxmlformats.org/officeDocument/2006/relationships/hyperlink" Target="https://www.centroagricolatupa.com.br/fita-gotejadora-400m-30x30cm-e-conexoes?utm_camp=gshop&amp;idgrade=251&amp;gclid=Cj0KCQiA3rKQBhCNARIsACUEW_aGWPSuHxfdMb6DNV1Lgk3nFYaGGS_heNT-D4oCifwxLriuw2-MmU0aAu6kEALw_wcB" TargetMode="External"/><Relationship Id="rId277" Type="http://schemas.openxmlformats.org/officeDocument/2006/relationships/hyperlink" Target="https://www.viainox.com/tesoura-para-cerca-viva-com-lamina-serrilhada/p?utm_source=google&amp;utm_medium=cpc&amp;utm_campaign=shopping&amp;gclid=Cj0KCQiApL2QBhC8ARIsAGMm-KHHxTav4JJQEvwDlX_vlcWd7g7aN9fggS7scjevz2nTyqKaOmHav48aAjywEALw_wcB" TargetMode="External"/><Relationship Id="rId155" Type="http://schemas.openxmlformats.org/officeDocument/2006/relationships/hyperlink" Target="https://www.magazineluiza.com.br/mangueira-gotejamento-petroisa-300m-espacamento-30x30cm/p/kk0698378b/cj/mjac/?&amp;seller_id=centroagricolatupa&amp;utm_source=google&amp;utm_medium=pla&amp;utm_campaign=&amp;partner_id=54222&amp;gclid=Cj0KCQiA3rKQBhCNARIsACUEW_aLC0TSyWn7Mo9B6W0Dvjs7RzaVgrcht12Oj4r6rSmy-q1k0sUkKacaAukEEALw_wcB&amp;gclsrc=aw.ds" TargetMode="External"/><Relationship Id="rId276" Type="http://schemas.openxmlformats.org/officeDocument/2006/relationships/hyperlink" Target="https://www.americanas.com.br/produto/4748239011?epar=bp_pl_oa_go_smartshop_pap&amp;opn=YSMESP&amp;WT.srch=1&amp;gclid=Cj0KCQiApL2QBhC8ARIsAGMm-KH6MWfdMI8l_eKUVBRG03Rxn-mKnLbMqKbp-MZzWzuT44-OenEua0gaAt6FEALw_wcB" TargetMode="External"/><Relationship Id="rId107" Type="http://schemas.openxmlformats.org/officeDocument/2006/relationships/hyperlink" Target="https://www.ccpvirtual.com.br/fresa-de-topo-1-2-4-cortes-aco-rapido-hss-din844-rocast/p?idsku=55332&amp;gclid=Cj0KCQiA3rKQBhCNARIsACUEW_b8OQtpAVC75H5YV1_8RMX-kOngErfUfayLqSRc-ELyVWVhn2KM0TUaAt8kEALw_wcB" TargetMode="External"/><Relationship Id="rId228" Type="http://schemas.openxmlformats.org/officeDocument/2006/relationships/hyperlink" Target="https://www.dutramaquinas.com.br/p/regador-de-plantas-plastico-10-litros-61-99-012-000" TargetMode="External"/><Relationship Id="rId349" Type="http://schemas.openxmlformats.org/officeDocument/2006/relationships/hyperlink" Target="https://www.bilbos.com.br/laboratorio/medidores-de-ph/testo-205-medidor-digital-portatil-de-ph-e-temperatura-para-meios-semi-solidos?parceiro=7232" TargetMode="External"/><Relationship Id="rId106" Type="http://schemas.openxmlformats.org/officeDocument/2006/relationships/hyperlink" Target="https://www.anhangueraferramentas.com.br/produto/fresa-topo-reto-hss-1-2-4-cortes-1501-indaco-100062?utm_source=google&amp;utm_medium=cpc&amp;utm_campaign=https://www.anhangueraferramentas.com.br/produto/fresa-topo-reto-hss-1-2-4-cortes-1501-indaco-100062?utm_source=google&amp;utm_medium=cpc&amp;utm_campaign=merchant&amp;gclid=Cj0KCQiA3rKQBhCNARIsACUEW_bNkD91smhjQwqJh0EyFyOPnRQ33g9098Yw_OyOkCWE-Cj2IOWivUIaAvE-EALw_wcB" TargetMode="External"/><Relationship Id="rId227" Type="http://schemas.openxmlformats.org/officeDocument/2006/relationships/hyperlink" Target="https://www.ferpam.com.br/rastelo-ancinho-curvo-12-dentes-com-cabo-tramontina.html" TargetMode="External"/><Relationship Id="rId348" Type="http://schemas.openxmlformats.org/officeDocument/2006/relationships/hyperlink" Target="https://www.tecnoferramentas.com.br/medidor-digital-205-portatil-de-ph-e-temperatura-para-meios-semi-solidos-testo-0563-2051-316646_0/p?idsku=2147454810&amp;pht=37861572021899714&amp;gclid=Cj0KCQiA3rKQBhCNARIsACUEW_agEGs4Fy8CJUL8vBUS_tm3f66pNcCS69vvy6tZLV1GwQA08jtwcW4aAp4eEALw_wcB" TargetMode="External"/><Relationship Id="rId105" Type="http://schemas.openxmlformats.org/officeDocument/2006/relationships/hyperlink" Target="https://www.daldeganpecuaria.com.br/p-7518740-FORMICIDA-MIREX-S-SD-500G" TargetMode="External"/><Relationship Id="rId226" Type="http://schemas.openxmlformats.org/officeDocument/2006/relationships/hyperlink" Target="https://www.lojadomecanico.com.br/produto/119688/33/594/ancinho-metalico-estampado-12-dentes-com-cabo-de-madeira-120-cm-tramontina-77110624" TargetMode="External"/><Relationship Id="rId347" Type="http://schemas.openxmlformats.org/officeDocument/2006/relationships/hyperlink" Target="https://www.cienlab.com.br/moinho-de-facas-macro.html" TargetMode="External"/><Relationship Id="rId104" Type="http://schemas.openxmlformats.org/officeDocument/2006/relationships/hyperlink" Target="https://villaverdeagro.com.br/produto/mirex" TargetMode="External"/><Relationship Id="rId225" Type="http://schemas.openxmlformats.org/officeDocument/2006/relationships/hyperlink" Target="https://www.tramontinastore.com/ancinho-estampado-com-12-dentes-tramontina-em-aco-com-cabo-de-madeira-120-cm_77110624/p?idsku=77110624&amp;utm_source=site_tramontina" TargetMode="External"/><Relationship Id="rId346" Type="http://schemas.openxmlformats.org/officeDocument/2006/relationships/hyperlink" Target="https://www.7lab.com.br/equipamentos-para-laboratorio/moinho-para-laboratorio/moinho-hm930-vamos-utilizar-macro-930-moinho-de-facas-7lab-15-kgh-tipo-willye-910-4-facas-fixas-e-4-moveis-1-cv-1150-rpm?parceiro=5060&amp;variant_id=695&amp;campaignid=10948323807&amp;adgroupid=107551945356&amp;keyword=&amp;network=u&amp;utm_medium=cpc&amp;gclid=Cj0KCQiA3rKQBhCNARIsACUEW_ZygINvQcaIN_1LSdLApv-u0Jm9j5CtaytqX74z9b-3eIZFPWlmcs0aAgIQEALw_wcB" TargetMode="External"/><Relationship Id="rId109" Type="http://schemas.openxmlformats.org/officeDocument/2006/relationships/hyperlink" Target="https://www.pivetaferramentas.com.br/ofertas/fresa-topo-reto-hss-med-1/4-haste-cilindrica-4-cortes?parceiro=2331&amp;gclid=Cj0KCQiA3rKQBhCNARIsACUEW_YcpSyB81EUrps79JkSP8VQZuyeF0HEpKEqp2BOvs34VznSiBpjUiAaAnqJEALw_wcB" TargetMode="External"/><Relationship Id="rId108" Type="http://schemas.openxmlformats.org/officeDocument/2006/relationships/hyperlink" Target="https://www.pivetaferramentas.com.br/ofertas/fresa-topo-reto-hss-1/2-haste-cilindrica-4-cortes?parceiro=2331" TargetMode="External"/><Relationship Id="rId229" Type="http://schemas.openxmlformats.org/officeDocument/2006/relationships/hyperlink" Target="https://www.magazineluiza.com.br/regador-plastico-10-litros-preto-nove54/p/7304256/cj/rgdr/" TargetMode="External"/><Relationship Id="rId220" Type="http://schemas.openxmlformats.org/officeDocument/2006/relationships/hyperlink" Target="https://www.lojasynth.com/inox/peneirastamis/peneira-tamis-granulometrica-em-aco-inox-8x2-grande" TargetMode="External"/><Relationship Id="rId341" Type="http://schemas.openxmlformats.org/officeDocument/2006/relationships/hyperlink" Target="https://www.narcel.com.br/hamburgueira-picelli-manual-112mm-hp112/p" TargetMode="External"/><Relationship Id="rId340" Type="http://schemas.openxmlformats.org/officeDocument/2006/relationships/hyperlink" Target="https://www.americanas.com.br/produto/4251151444?epar=bp_pl_00_go_pla_ud_geral_gmv&amp;opn=YSMESP&amp;WT.srch=1&amp;gclid=Cj0KCQiA3rKQBhCNARIsACUEW_bTkevzbfrCh7H42obV89OY1cWuyUSFum4Il-g5t61dY524uPEOSD0aAgFyEALw_wcB" TargetMode="External"/><Relationship Id="rId103" Type="http://schemas.openxmlformats.org/officeDocument/2006/relationships/hyperlink" Target="https://www.endocommerce.com.br/equipamentos/formao/formao-lambotte-reto-para-cirurgia-ossea-24-cm?parceiro=8702&amp;variant_id=2841&amp;gclid=Cj0KCQiA3rKQBhCNARIsACUEW_ZLWDnAzIdarRgPDSgEZee-df3iwA4j6ESWYqEmm2SDHj4HgPX3ntQaAtQeEALw_wcB" TargetMode="External"/><Relationship Id="rId224" Type="http://schemas.openxmlformats.org/officeDocument/2006/relationships/hyperlink" Target="https://www.cienlab.com.br/peneira-granulometrica-8-inox.html" TargetMode="External"/><Relationship Id="rId345" Type="http://schemas.openxmlformats.org/officeDocument/2006/relationships/hyperlink" Target="https://www.shoptime.com.br/produto/460369706?epar=bp_pl_dr_go_sscep_geral_gmv&amp;opn=GOOGLEXML&amp;WT.srch=1&amp;epar=bp_pl_dr_go_sscep_geral_gmv&amp;utm_medium=buscappc&amp;utm_source=google&amp;utm_campaign=marca:shop%3Bmidia:buscappc%3Bformato:pla%3Bsubformato:dra%3Bidcampanha:sscep_geral_gmv&amp;gclid=Cj0KCQiA3rKQBhCNARIsACUEW_angn5epoBasF383xaltdjoSwe8Yqcsk1wqZPzn4UZln0aUMDtzBqMaAovCEALw_wcB" TargetMode="External"/><Relationship Id="rId102" Type="http://schemas.openxmlformats.org/officeDocument/2006/relationships/hyperlink" Target="https://www.fasthospitalar.com.br/formao-lambotte-25-mm-curvo-para-cirurgia-ossea-24-cm/p?gclid=Cj0KCQiA3rKQBhCNARIsACUEW_Z-QBnWxELOv3t3hTIQh2g1pnjpx4ZwlHeXu5oY-Vmz5angE5S0YqcaAh8XEALw_wcB" TargetMode="External"/><Relationship Id="rId223" Type="http://schemas.openxmlformats.org/officeDocument/2006/relationships/hyperlink" Target="https://www.lojasynth.com/inox/peneirastamis/peneira-tamis-granulometrica-em-aco-inox-8x2-grande" TargetMode="External"/><Relationship Id="rId344" Type="http://schemas.openxmlformats.org/officeDocument/2006/relationships/hyperlink" Target="https://www.americanas.com.br/produto/1913973181?epar=bp_pl_00_go_pla_aic_geral_gmv&amp;opn=YSMESP&amp;WT.srch=1&amp;gclid=Cj0KCQiA3rKQBhCNARIsACUEW_amao4vp6_3IKL7laEyKfd_UEI7EKgkAo8NSYpSuuKnVBMUWpW7CEkaAg4kEALw_wcB" TargetMode="External"/><Relationship Id="rId101" Type="http://schemas.openxmlformats.org/officeDocument/2006/relationships/hyperlink" Target="https://www.rhosse.com.br/formao-lambotte-curvo-25-mm/p?gclid=Cj0KCQiA3rKQBhCNARIsACUEW_bOomZsaAMkMGVm7o8m3SzRyRK6LhjI-u7qjErcfUYY4WqwFiMo-ygaAtm2EALw_wcB" TargetMode="External"/><Relationship Id="rId222" Type="http://schemas.openxmlformats.org/officeDocument/2006/relationships/hyperlink" Target="https://www.glasslab.com.br/acessorios/peneira-tamis-redonda-de-aco-inox-8x2-20x5cm-modelo-grande" TargetMode="External"/><Relationship Id="rId343" Type="http://schemas.openxmlformats.org/officeDocument/2006/relationships/hyperlink" Target="https://www.submarino.com.br/produto/460369706?epar=bp_pl_00_go_smartshopping_eletroportateis_geral_gmv&amp;epar=bp_pl_00_go_smartshopping_eletroportateis_geral_gmv&amp;opn=XMLGOOGLE&amp;WT.srch=1&amp;offerId=5d8a0fd42795b8eb788dd664&amp;utm_medium=buscappc&amp;utm_source=google&amp;utm_campaign=marca%3Asuba%3Bmidia%3Abuscappc%3Bformato%3Apla%3Bsubformato%3A00%3Bidcampanha%3Asmartshopping_eletroportateis_geral_gmv&amp;gclid=Cj0KCQiA3rKQBhCNARIsACUEW_Z8blDu37X5DsM3_AOWOrtJhpmscFZkEG_OUQ9ZDQq358zeo_8AsF4aAiDqEALw_wcB" TargetMode="External"/><Relationship Id="rId100" Type="http://schemas.openxmlformats.org/officeDocument/2006/relationships/hyperlink" Target="https://www.lojadoqueijeiro.com.br/forma-minas-frescal-1000g?utm_source=Site&amp;utm_medium=GoogleMerchant&amp;utm_campaign=GoogleMerchant&amp;gclid=Cj0KCQiA3rKQBhCNARIsACUEW_bDlQfkMI-M-c3S6-L2TKHRjcJWN1of98BK8N-cRhuXqKE1l3e4QLkaAu8kEALw_wcB" TargetMode="External"/><Relationship Id="rId221" Type="http://schemas.openxmlformats.org/officeDocument/2006/relationships/hyperlink" Target="https://www.cienlab.com.br/peneira-granulometrica-8-inox.html" TargetMode="External"/><Relationship Id="rId342" Type="http://schemas.openxmlformats.org/officeDocument/2006/relationships/hyperlink" Target="https://www.narcel.com.br/hamburgueira-picelli-manual-112mm-hp112/p?idsku=1416" TargetMode="External"/><Relationship Id="rId217" Type="http://schemas.openxmlformats.org/officeDocument/2006/relationships/hyperlink" Target="https://www.lojasynth.com/inox/peneirastamis/peneira-tamis-granulometrica-em-aco-inox-8x2-grande" TargetMode="External"/><Relationship Id="rId338" Type="http://schemas.openxmlformats.org/officeDocument/2006/relationships/hyperlink" Target="https://www.agroline.com.br/Produto/pistola-automatica-50ml-estojo-completo-hoppner-97224" TargetMode="External"/><Relationship Id="rId216" Type="http://schemas.openxmlformats.org/officeDocument/2006/relationships/hyperlink" Target="https://www.glasslab.com.br/acessorios/peneira-tamis-redonda-de-aco-inox-8x2-20x5cm-modelo-grande" TargetMode="External"/><Relationship Id="rId337" Type="http://schemas.openxmlformats.org/officeDocument/2006/relationships/hyperlink" Target="https://www.starferramentas.com.br/veterinaria/pistolas/v-pistola-aut-50ml-est-completo-hoppner" TargetMode="External"/><Relationship Id="rId215" Type="http://schemas.openxmlformats.org/officeDocument/2006/relationships/hyperlink" Target="https://www.cienlab.com.br/peneira-granulometrica-8-inox.html" TargetMode="External"/><Relationship Id="rId336" Type="http://schemas.openxmlformats.org/officeDocument/2006/relationships/hyperlink" Target="https://www.google.com/search?q=DINAM%C3%94METRO+DIGITAL+TRA%C3%87%C3%83O+E+COMPRESS%C3%83O+1.000+KGF&amp;sa=X&amp;tbm=shop&amp;ei=OzoNYpihMeHJ5OUPktu80Ao&amp;ved=0ahUKEwjYqsyu5YT2AhXhJLkGHZItD6oQ4dUDCAU&amp;uact=5&amp;oq=DINAM%C3%94METRO+DIGITAL+TRA%C3%87%C3%83O+E+COMPRESS%C3%83O+1.000+KGF&amp;gs_lcp=Cgtwcm9kdWN0cy1jYxADSgQIQRgAUABYAGCyAWgAcAB4AIABAIgBAJIBAJgBAKABAqABAcABAQ&amp;sclient=products-cc" TargetMode="External"/><Relationship Id="rId214" Type="http://schemas.openxmlformats.org/officeDocument/2006/relationships/hyperlink" Target="https://www.lojasynth.com/inox/peneirastamis/peneira-tamis-granulometrica-em-aco-inox-8x2-grande" TargetMode="External"/><Relationship Id="rId335" Type="http://schemas.openxmlformats.org/officeDocument/2006/relationships/hyperlink" Target="https://www.tecnoferramentas.com.br/dinamometro-digital-ip65-para-ponte-rolante-1000kgf-crown-iwb_1/p?idsku=2000543&amp;pht=37861572021899714&amp;gclid=Cj0KCQiA3rKQBhCNARIsACUEW_a74VcIzPl0aZBuXTQJbyYMXRCFCx2XCMwPrYrNMyDqcql4aium4a4aArdoEALw_wcB" TargetMode="External"/><Relationship Id="rId219" Type="http://schemas.openxmlformats.org/officeDocument/2006/relationships/hyperlink" Target="https://www.glasslab.com.br/acessorios/peneira-tamis-redonda-de-aco-inox-8x2-20x5cm-modelo-grande" TargetMode="External"/><Relationship Id="rId218" Type="http://schemas.openxmlformats.org/officeDocument/2006/relationships/hyperlink" Target="https://www.cienlab.com.br/peneira-granulometrica-8-inox.html" TargetMode="External"/><Relationship Id="rId339" Type="http://schemas.openxmlformats.org/officeDocument/2006/relationships/hyperlink" Target="https://www.vitaliambiental.com.br/bovinos/pistola-seringa-automatica-50-ml-estojo-completo" TargetMode="External"/><Relationship Id="rId330" Type="http://schemas.openxmlformats.org/officeDocument/2006/relationships/hyperlink" Target="https://www.pontofrio.com.br/cilindro-alveolador-de-cera-de-abelhas-manual-1502720239/p/1502720239?utm_medium=cpc&amp;utm_source=GP_PLA&amp;IdSku=1502720239&amp;idLojista=36233&amp;utm_campaign=3P_agrupamento_medio_SSC&amp;gclid=Cj0KCQiA3rKQBhCNARIsACUEW_bXadk7gjcI6aLjwvzta2prfGMqQfmL2nESJC9N_BitgcHuTNa-gTIaAsu8EALw_wcB" TargetMode="External"/><Relationship Id="rId213" Type="http://schemas.openxmlformats.org/officeDocument/2006/relationships/hyperlink" Target="https://www.glasslab.com.br/acessorios/peneira-tamis-redonda-de-aco-inox-8x2-20x5cm-modelo-grande" TargetMode="External"/><Relationship Id="rId334" Type="http://schemas.openxmlformats.org/officeDocument/2006/relationships/hyperlink" Target="https://www.tecnoferramentas.com.br/dinamometro-digital-tracao-compressao-1000kgf-crown-dac_1000/p?idsku=2000135&amp;pht=37861572021899714&amp;gclid=Cj0KCQiA3rKQBhCNARIsACUEW_aeNSOP1uJ90pvzxvMDOJ_AYH2YKVywej2q9qsgjI-OqToQ6oDLhIwaArugEALw_wcB" TargetMode="External"/><Relationship Id="rId212" Type="http://schemas.openxmlformats.org/officeDocument/2006/relationships/hyperlink" Target="https://www.cienlab.com.br/peneira-granulometrica-8-inox.html" TargetMode="External"/><Relationship Id="rId333" Type="http://schemas.openxmlformats.org/officeDocument/2006/relationships/hyperlink" Target="https://www.americanas.com.br/produto/1802523487?opn=YSMESP" TargetMode="External"/><Relationship Id="rId211" Type="http://schemas.openxmlformats.org/officeDocument/2006/relationships/hyperlink" Target="https://www.lojasynth.com/inox/peneirastamis/peneira-tamis-granulometrica-em-aco-inox-8x2-grande" TargetMode="External"/><Relationship Id="rId332" Type="http://schemas.openxmlformats.org/officeDocument/2006/relationships/hyperlink" Target="https://www.lojainstrutemp.com.br/itfg6020-l-dinamometro-digital-portatil--20kgf-/p?utm_source=google&amp;utm_medium=cpc&amp;utm_campaign=Google_Shopping&amp;utm_term=1844" TargetMode="External"/><Relationship Id="rId210" Type="http://schemas.openxmlformats.org/officeDocument/2006/relationships/hyperlink" Target="https://www.glasslab.com.br/acessorios/peneira-tamis-redonda-de-aco-inox-8x2-20x5cm-modelo-grande" TargetMode="External"/><Relationship Id="rId331" Type="http://schemas.openxmlformats.org/officeDocument/2006/relationships/hyperlink" Target="https://www.tecnoferramentas.com.br/dinamometro-digital-precisao--05-tracao-e-compressao-faixa-0-a-20-kgf-resolucao-001-kgf-novotest-sf-200--067226_0/p?idsku=1197764309&amp;pht=37861572021899714&amp;gclid=Cj0KCQiA3rKQBhCNARIsACUEW_anifr_LzGbrx7k95l0x2picCdBMB5kIbcBxVVHJgSShTUtUV20bJkaAjebEALw_wcB" TargetMode="External"/><Relationship Id="rId370" Type="http://schemas.openxmlformats.org/officeDocument/2006/relationships/hyperlink" Target="https://www.shoptime.com.br/produto/7989780?pfm_carac=triturador-forrageira-2cv&amp;pfm_page=search&amp;pfm_pos=grid&amp;pfm_type=search_page" TargetMode="External"/><Relationship Id="rId129" Type="http://schemas.openxmlformats.org/officeDocument/2006/relationships/hyperlink" Target="https://loja.detack.com.br/grampo-para-cerca-19x11-galvanizado-1kg" TargetMode="External"/><Relationship Id="rId128" Type="http://schemas.openxmlformats.org/officeDocument/2006/relationships/hyperlink" Target="https://www.glasslab.com.br/plasticos/gerbox-poliestireno-cristal-para-germinacao-de-sementes" TargetMode="External"/><Relationship Id="rId249" Type="http://schemas.openxmlformats.org/officeDocument/2006/relationships/hyperlink" Target="https://www.magazineluiza.com.br/semente-de-coentro-asteca-500g-sakata/p/bbj86ba644/cj/cddj/?&amp;seller_id=agrosolobauru2&amp;utm_source=google&amp;utm_medium=pla&amp;utm_campaign=&amp;partner_id=54222&amp;gclid=Cj0KCQiAu62QBhC7ARIsALXijXQGaCVX-98es84M8QS9qJYtv7-U3TTdpi3b8B7wizaB6Cc6ajxS7EEaAmh5EALw_wcB&amp;gclsrc=aw.ds" TargetMode="External"/><Relationship Id="rId127" Type="http://schemas.openxmlformats.org/officeDocument/2006/relationships/hyperlink" Target="https://www.dsyslab.com.br/consumos/gerbox/gerbox-ps-cristal-com-tampa-transparente-11x11x3-5-cm-j-prolab" TargetMode="External"/><Relationship Id="rId248" Type="http://schemas.openxmlformats.org/officeDocument/2006/relationships/hyperlink" Target="https://www.instaagro.com/isla-coentro-verd-o-500g.html?gclid=Cj0KCQiAu62QBhC7ARIsALXijXQGZ4c_--3MN6YfONEmCpNbeQo0VqmS9BK11-2mD65DsPAcHf4wJtQaAh1MEALw_wcB" TargetMode="External"/><Relationship Id="rId369" Type="http://schemas.openxmlformats.org/officeDocument/2006/relationships/hyperlink" Target="https://www.casasbahia.com.br/Ferramentas/Jardim/TrituradoresPicadores/triturador-forrageiro-trf80-2cv-monofasico-bivolt-trapp-1504880133.html?IdSku=1504880133" TargetMode="External"/><Relationship Id="rId126" Type="http://schemas.openxmlformats.org/officeDocument/2006/relationships/hyperlink" Target="https://www.lojanetlab.com.br/plasticos/gerbox/gerbox-poliestireno-cristal" TargetMode="External"/><Relationship Id="rId247" Type="http://schemas.openxmlformats.org/officeDocument/2006/relationships/hyperlink" Target="https://www.magazineluiza.com.br/coentro-verdao-linha-golden-500-g-feltrin/p/gj5a65g6ea/cj/muda/?&amp;seller_id=pointanimal&amp;utm_source=google&amp;utm_medium=pla&amp;utm_campaign=&amp;partner_id=61743&amp;gclid=Cj0KCQiAu62QBhC7ARIsALXijXRkdM0KafmwRyk5eyCrWY-LzTlDh3QQnVF-kVB4g3qax8ij1e9kT-UaAso7EALw_wcB&amp;gclsrc=aw.ds" TargetMode="External"/><Relationship Id="rId368" Type="http://schemas.openxmlformats.org/officeDocument/2006/relationships/hyperlink" Target="https://www.cassel.com.br/stihl/rocadeiras/rocadeira-stihl-a-gasolina-fs-220?parceiro=8625" TargetMode="External"/><Relationship Id="rId121" Type="http://schemas.openxmlformats.org/officeDocument/2006/relationships/hyperlink" Target="https://www.ccpvirtual.com.br/fresa-de-topo-5-16-4-cortes-aco-rapido-hss-din844-rocast/p?idsku=55330&amp;gclid=Cj0KCQiA3rKQBhCNARIsACUEW_YvYsLMqUNlWMfZEuAH35fMtOZKehnvWaycnvSEg0tC836XBWt_ZwUaAoRrEALw_wcB" TargetMode="External"/><Relationship Id="rId242" Type="http://schemas.openxmlformats.org/officeDocument/2006/relationships/hyperlink" Target="https://www.magazineluiza.com.br/saco-plastico-para-mudas-de-planta-preto-10x20-com-1000-u-lukplast/p/kda337800d/af/plss/" TargetMode="External"/><Relationship Id="rId363" Type="http://schemas.openxmlformats.org/officeDocument/2006/relationships/hyperlink" Target="https://www.magazineluiza.com.br/pulverizador-lateral-5-lts-compressao-previa-pl-005-vonder/p/jha0bkdkf6/cj/plvz/?&amp;seller_id=opescadordeofertas&amp;utm_source=google&amp;utm_medium=pla&amp;utm_campaign=&amp;partner_id=61981&amp;gclid=Cj0KCQiA3rKQBhCNARIsACUEW_bp6E450eukuKO-mExae53O-2CuMiB-T2H54wF5mb3UYDi82PjnLAAaAiuAEALw_wcB&amp;gclsrc=aw.ds" TargetMode="External"/><Relationship Id="rId120" Type="http://schemas.openxmlformats.org/officeDocument/2006/relationships/hyperlink" Target="https://www.pivetaferramentas.com.br/ofertas/fresa-topo-reto-hss-med-5/16-haste-cilindrica-4-cortes?parceiro=2331&amp;gclid=Cj0KCQiA3rKQBhCNARIsACUEW_bvFV5ui-V6e6oiYBp2ClzcRaEZdDQtSrCkhbWuiKZQNThmcCpJ9SkaAtzuEALw_wcB" TargetMode="External"/><Relationship Id="rId241" Type="http://schemas.openxmlformats.org/officeDocument/2006/relationships/hyperlink" Target="http://www.lojacasafaz.com.br/agropecuaria/saco-saquinho-plastico-para-mudas-10-x-20-300-unidades" TargetMode="External"/><Relationship Id="rId362" Type="http://schemas.openxmlformats.org/officeDocument/2006/relationships/hyperlink" Target="https://www.magazineluiza.com.br/pulverizador-agricola-costal-20l-pjh20-jacto/p/aj3af756ad/cj/plvz/" TargetMode="External"/><Relationship Id="rId240" Type="http://schemas.openxmlformats.org/officeDocument/2006/relationships/hyperlink" Target="https://www.biripelembalagens.com.br/produto/bobina-altaplast-plastica-picotada-30x40-com-500-unidades?gclid=Cj0KCQiA3rKQBhCNARIsACUEW_YVru-NTFf1olGfB2xhTuymAMfVaUp2axw2GZn7amBp-NBJvJJXpRwaAmPUEALw_wcB" TargetMode="External"/><Relationship Id="rId361" Type="http://schemas.openxmlformats.org/officeDocument/2006/relationships/hyperlink" Target="https://www.americanas.com.br/produto/2029917066?pfm_carac=pulverizador-costal-20-litros-jacto&amp;pfm_page=search&amp;pfm_pos=grid&amp;pfm_type=search_page&amp;offerId=5f522ee4cc79e88b864ec100&amp;cor=Azul" TargetMode="External"/><Relationship Id="rId360" Type="http://schemas.openxmlformats.org/officeDocument/2006/relationships/hyperlink" Target="https://www.lojadomecanico.com.br/produto/14705/33/349/pulverizador-manual-tipo-costal-20-litros-jacto-pjh20" TargetMode="External"/><Relationship Id="rId125" Type="http://schemas.openxmlformats.org/officeDocument/2006/relationships/hyperlink" Target="https://www.cienlab.com.br/fundo-intermediario-para-peneira-granulometrica-inox.html" TargetMode="External"/><Relationship Id="rId246" Type="http://schemas.openxmlformats.org/officeDocument/2006/relationships/hyperlink" Target="https://www.magazineluiza.com.br/saquinho-para-mudas-20-x-30-sw/p/ck3j1h9268/af/dpfe/?&amp;seller_id=swplasticos&amp;utm_source=google&amp;utm_medium=pla&amp;utm_campaign=&amp;partner_id=54222&amp;gclid=Cj0KCQiA3rKQBhCNARIsACUEW_bBglyDebukRd-tzTNst1XUPQwhXMxFzOATsuS1zzlrHs6k7UW1mqYaAn5uEALw_wcB&amp;gclsrc=aw.ds" TargetMode="External"/><Relationship Id="rId367" Type="http://schemas.openxmlformats.org/officeDocument/2006/relationships/hyperlink" Target="https://www.diafer.com.br/rocadeira-a-gasolina-husqvarna-541rs-41cc/p?idsku=3159&amp;gclid=Cj0KCQiAr5iQBhCsARIsAPcwROOm60gDabdvlDbzKqhx3SHcNeJ8czotjCnGYUdcbhorC7qv_aRQnnwaAmtwEALw_wcB" TargetMode="External"/><Relationship Id="rId124" Type="http://schemas.openxmlformats.org/officeDocument/2006/relationships/hyperlink" Target="https://www.didaticasp.com.br/fundo-em-inox-para-peneira-granulometrica-de-8x2" TargetMode="External"/><Relationship Id="rId245" Type="http://schemas.openxmlformats.org/officeDocument/2006/relationships/hyperlink" Target="https://www.submarino.com.br/produto/4099894091?epar=bp_pl_00_go_g35167&amp;epar=bp_pl_00_go_g35167&amp;opn=XMLGOOGLE&amp;WT.srch=1&amp;offerId=616060ad90c85550377195ad&amp;utm_medium=buscappc&amp;utm_source=google&amp;utm_campaign=marca%3Asuba%3Bmidia%3Abuscappc%3Bformato%3Apla%3Bsubformato%3A00%3Bidcampanha%3Ag35167&amp;gclid=Cj0KCQiA3rKQBhCNARIsACUEW_bUizcE-ajCfTCWQdHmXLomHzlm23VSQ2W4g83GPmRVKP0UdWnk6e4aAoO9EALw_wcB" TargetMode="External"/><Relationship Id="rId366" Type="http://schemas.openxmlformats.org/officeDocument/2006/relationships/hyperlink" Target="https://loja.kimotor.com.br/rocadeira-stihl-fs-220?gclid=Cj0KCQiAr5iQBhCsARIsAPcwROO2c9eqlvpPKCju3XXaw5_phRw97zh04qIjy1TeMVrPdV0QIRqgJPEaAiB-EALw_wcB" TargetMode="External"/><Relationship Id="rId123" Type="http://schemas.openxmlformats.org/officeDocument/2006/relationships/hyperlink" Target="https://www.lojasynth.com/inox/fundo-para-peneiras/fundo-para-peneira-em-aco-inox?parceiro=2827&amp;variant_id=239" TargetMode="External"/><Relationship Id="rId244" Type="http://schemas.openxmlformats.org/officeDocument/2006/relationships/hyperlink" Target="https://www.magazineluiza.com.br/saco-para-mudas-20x30cm-50un-lukplast/p/bd2833c054/af/plss/?&amp;seller_id=casaagropecuaria&amp;utm_source=google&amp;utm_medium=pla&amp;utm_campaign=&amp;partner_id=61743&amp;gclid=Cj0KCQiA3rKQBhCNARIsACUEW_b9lTccYZYgDiQV-UWnuT5JSghX3vsbiq-EVC2e_kiRNC4EXz-WfwQaAjuoEALw_wcB&amp;gclsrc=aw.ds" TargetMode="External"/><Relationship Id="rId365" Type="http://schemas.openxmlformats.org/officeDocument/2006/relationships/hyperlink" Target="https://www.magazineluiza.com.br/pulverizador-manual-de-pressao-5-litros-starfer/p/fjeg672ff9/cj/plvz/?&amp;seller_id=palaciodasferramentas" TargetMode="External"/><Relationship Id="rId122" Type="http://schemas.openxmlformats.org/officeDocument/2006/relationships/hyperlink" Target="https://docs.google.com/spreadsheets/d/1WtR0lFXiY_JEp8Wr_wvLyuGmgfp31yKLuCpHGtTLTJ4/edit" TargetMode="External"/><Relationship Id="rId243" Type="http://schemas.openxmlformats.org/officeDocument/2006/relationships/hyperlink" Target="https://www.casadasementeslavras.com.br/saco-para-mudas-pct-1000-und-10x20" TargetMode="External"/><Relationship Id="rId364" Type="http://schemas.openxmlformats.org/officeDocument/2006/relationships/hyperlink" Target="https://www.casadomecanico.com.br/pulverizador-lateral-5-litros-20521-coyote-p6951/?afiliadoid=85&amp;utm_source=google&amp;utm_medium=cpc&amp;utm_content=Pulverizador_lateral_5_litros_20521_Coyote&amp;utm_campaign=" TargetMode="External"/><Relationship Id="rId95" Type="http://schemas.openxmlformats.org/officeDocument/2006/relationships/hyperlink" Target="https://www.magazineluiza.com.br/foice-santa-catarina-c-cabo-120cm-tramontina/p/hk87ak41e5/cj/foce/" TargetMode="External"/><Relationship Id="rId94" Type="http://schemas.openxmlformats.org/officeDocument/2006/relationships/hyperlink" Target="https://www.dutramaquinas.com.br/p/foice-rocadeira-com-cabo-de-madeira-de-100-cm-77600-615" TargetMode="External"/><Relationship Id="rId97" Type="http://schemas.openxmlformats.org/officeDocument/2006/relationships/hyperlink" Target="https://www.tramontinastore.com/foicinha-para-pasto-tramontina-em-aco-com-cabo-de-madeira_77682015/p?idsku=77682015&amp;gclid=Cj0KCQiAu62QBhC7ARIsALXijXRu5aXxxTmC094m0-t-MnIc9FqaoV-Uip4WsNO22yuqvUOGtDkvy6IaAovtEALw_wcB" TargetMode="External"/><Relationship Id="rId96" Type="http://schemas.openxmlformats.org/officeDocument/2006/relationships/hyperlink" Target="https://www.jardineiros.net/foicinha-para-pasto-com-cabo-de-madeira-13-cm" TargetMode="External"/><Relationship Id="rId99" Type="http://schemas.openxmlformats.org/officeDocument/2006/relationships/hyperlink" Target="http://www.lojacasafaz.com.br/agropecuaria/forma-para-queijo-minas-frescal-1kg?parceiro=1219" TargetMode="External"/><Relationship Id="rId98" Type="http://schemas.openxmlformats.org/officeDocument/2006/relationships/hyperlink" Target="https://www.buritimaquinas.com.br/jardinagem/ferramentas-para-jardim/foicinha-p-pasto-em-aco-com-cabo-de-madeira-77682015-tramontina?parceiro=5136&amp;gclid=Cj0KCQiAu62QBhC7ARIsALXijXSykhKWWvrZrbHjhvGjsOlFfBZafcmZiWW9DIHmZ3ufXEkjh9T8M2UaAji5EALw_wcB" TargetMode="External"/><Relationship Id="rId91" Type="http://schemas.openxmlformats.org/officeDocument/2006/relationships/hyperlink" Target="https://www.tramontinastore.com/ferro-de-solda-tramontina-40-w-220-v-com-empunhadura-plastica_43752505/p?idsku=43752505&amp;gclid=Cj0KCQiA3rKQBhCNARIsACUEW_Zgajcg7QZjZPMaF7Py-wuJ7Bkpn9nhIyM-D4hidwu3GV_3zRliIBEaAnU8EALw_wcB" TargetMode="External"/><Relationship Id="rId90" Type="http://schemas.openxmlformats.org/officeDocument/2006/relationships/hyperlink" Target="https://www.lojadomecanico.com.br/produto/103898/19/193/Ferro-de-Solda-40W-220V/153/?utm_source=googleshopping&amp;utm_campaign=xmlshopping&amp;utm_medium=cpc&amp;utm_content=103898&amp;gclid=Cj0KCQiA3rKQBhCNARIsACUEW_a73X4dITCZhtRW4irY1jjeEs6NnGDQ4D9BvXGfqtddPbheMlxPYCYaAlB9EALw_wcB" TargetMode="External"/><Relationship Id="rId93" Type="http://schemas.openxmlformats.org/officeDocument/2006/relationships/hyperlink" Target="https://www.lojadomecanico.com.br/produto/87793/33/594/foice-rocadeira-com-cabo-de-eucalipto-120cm-tramontina-77600615" TargetMode="External"/><Relationship Id="rId92" Type="http://schemas.openxmlformats.org/officeDocument/2006/relationships/hyperlink" Target="https://www.google.com/search?q=FERRO+DE+SOLDA+40+W+220+V+COM+SUPORTE&amp;tbm=shop&amp;ei=wzwNYrL7AtfG5OUPvL2J8A0&amp;ved=0ahUKEwjy6Jzj54T2AhVXI7kGHbxeAt4Q4dUDCAs&amp;uact=5&amp;oq=FERRO+DE+SOLDA+40+W+220+V+COM+SUPORTE&amp;gs_lcp=Cgtwcm9kdWN0cy1jYxADMgUIABCiBDIFCAAQogQyBQgAEKIEOgUIIRCgAToHCCEQChCgAToKCCEQFhAdEB4QGEoECEEYAFAAWKUZYIEbaABwAHgAgAGFAogB8BKSAQYwLjEyLjGYAQCgAQKgAQHAAQE&amp;sclient=products-cc" TargetMode="External"/><Relationship Id="rId118" Type="http://schemas.openxmlformats.org/officeDocument/2006/relationships/hyperlink" Target="https://www.anhangueraferramentas.com.br/produto/fresa-topo-reto-hss-3-8-4-cortes-1501-indaco-100064?utm_source=google&amp;utm_medium=cpc&amp;utm_campaign=https://www.anhangueraferramentas.com.br/produto/fresa-topo-reto-hss-3-8-4-cortes-1501-indaco-100064?utm_source=google&amp;utm_medium=cpc&amp;utm_campaign=merchant&amp;gclid=Cj0KCQiA3rKQBhCNARIsACUEW_bs1xLykdxBIB2V8POlDNioPuGpC2LrvG_UCsBUZY50zc_0SB7LX3EaAiDlEALw_wcB" TargetMode="External"/><Relationship Id="rId239" Type="http://schemas.openxmlformats.org/officeDocument/2006/relationships/hyperlink" Target="https://www.americanas.com.br/produto/4033299951?epar=bp_pl_oa_go_smartshop_pap&amp;opn=YSMESP&amp;WT.srch=1&amp;gclid=Cj0KCQiA3rKQBhCNARIsACUEW_aLhIsqNoU9z5FXrpuDPXHMkXNpkhD_v95zHOcC_G-lJP7G99TB_YIaAivZEALw_wcB" TargetMode="External"/><Relationship Id="rId117" Type="http://schemas.openxmlformats.org/officeDocument/2006/relationships/hyperlink" Target="https://www.pivetaferramentas.com.br/ofertas/fresa-topo-reto-hss-3/8-haste-cilindrica-4-cortes?parceiro=2331&amp;gclid=Cj0KCQiA3rKQBhCNARIsACUEW_Z_qzsrUhXk6BxD3wyXz6Q6Jb0crEGomCHB5zcUl8P9dUUoTc4KKIUaAs__EALw_wcB" TargetMode="External"/><Relationship Id="rId238" Type="http://schemas.openxmlformats.org/officeDocument/2006/relationships/hyperlink" Target="https://www.preveoeste.com.br/bobina-picotada-5-litros-30x40-com-500-unidades-58-p3275?utm_source=google&amp;utm_medium=cpc&amp;utm_campaign=lojavirtual&amp;gclid=Cj0KCQiA3rKQBhCNARIsACUEW_bYt6aaZxd_zLeeBtWInQJWZE-98fCmFIRmqn8Wt-kqsm39PevXmtwaAgZQEALw_wcB" TargetMode="External"/><Relationship Id="rId359" Type="http://schemas.openxmlformats.org/officeDocument/2006/relationships/hyperlink" Target="https://www.itest.com.br/laboratorio/medidor-de-ph/medidor-de-ph-de-bolso-akso-ak-90.phtml" TargetMode="External"/><Relationship Id="rId116" Type="http://schemas.openxmlformats.org/officeDocument/2006/relationships/hyperlink" Target="https://www.pivetaferramentas.com.br/fresa-de-topo-hss/fresa-de-topo-reto-induline-0400-med-316-4-cortes-semelhante-din-844-an-aco-hss-m2-indaco?parceiro=2331" TargetMode="External"/><Relationship Id="rId237" Type="http://schemas.openxmlformats.org/officeDocument/2006/relationships/hyperlink" Target="https://www.google.com/search?q=RINETE+PARA+CASQUEAR+DIRETO+CABO+DE+MADEIRA+21+CM&amp;biw=1440&amp;bih=757&amp;tbm=shop&amp;ei=UVsNYtCKH6LP5OUPmK-NyAU&amp;ved=0ahUKEwiQ96H1hIX2AhWiJ7kGHZhXA1kQ4dUDCAs&amp;uact=5&amp;oq=RINETE+PARA+CASQUEAR+DIRETO+CABO+DE+MADEIRA+21+CM&amp;gs_lcp=Cgtwcm9kdWN0cy1jYxADSgQIQRgBUM8RWM8RYLUTaAhwAHgAgAHHAYgBxwGSAQMwLjGYAQCgAQKgAQHAAQE&amp;sclient=products-cc" TargetMode="External"/><Relationship Id="rId358" Type="http://schemas.openxmlformats.org/officeDocument/2006/relationships/hyperlink" Target="https://www.laderquimica.com.br/phmetro-portatil-digital-com-compensacao-de-temperatura-ak90-akso?utm_source=Site&amp;utm_medium=GoogleMerchant&amp;utm_campaign=GoogleMerchant" TargetMode="External"/><Relationship Id="rId115" Type="http://schemas.openxmlformats.org/officeDocument/2006/relationships/hyperlink" Target="https://espacodasferramentas.com.br/produtos/detalhes/fresa-topo-reto-hss-4-cortes-diametro-de-0476-x-055mm-3-16-induline-0400-3-16-r43-16-indaco/" TargetMode="External"/><Relationship Id="rId236" Type="http://schemas.openxmlformats.org/officeDocument/2006/relationships/hyperlink" Target="https://www.rodeowest.com.br/produto/rineta-direita-para-casqueamento-horseland-30468-167310" TargetMode="External"/><Relationship Id="rId357" Type="http://schemas.openxmlformats.org/officeDocument/2006/relationships/hyperlink" Target="https://magazinemedica.com.br/produtos/visualiza/sku/16261/?gclid=Cj0KCQiA3rKQBhCNARIsACUEW_YCGxUmdDFL6JrjvuFMKWnfrfC4xx09YGlhAaKk4BWhpgaTHeGbNgcaAvXtEALw_wcB" TargetMode="External"/><Relationship Id="rId119" Type="http://schemas.openxmlformats.org/officeDocument/2006/relationships/hyperlink" Target="https://www.ccpvirtual.com.br/fresa-de-topo-3-8-4-cortes-aco-rapido-hss-din844-rocast/p?idsku=55331&amp;gclid=Cj0KCQiA3rKQBhCNARIsACUEW_a2r5ng8tjUNM697941x7dW4MZp6OmmbT5WE4JTdzlZN6Zv8O51e7oaAvK7EALw_wcB" TargetMode="External"/><Relationship Id="rId110" Type="http://schemas.openxmlformats.org/officeDocument/2006/relationships/hyperlink" Target="https://www.anhangueraferramentas.com.br/produto/fresa-topo-reto-hss-1-4-4-cortes-1501-indaco-100066?utm_source=google&amp;utm_medium=cpc&amp;utm_campaign=https://www.anhangueraferramentas.com.br/produto/fresa-topo-reto-hss-1-4-4-cortes-1501-indaco-100066?utm_source=google&amp;utm_medium=cpc&amp;utm_campaign=merchant&amp;gclid=Cj0KCQiA3rKQBhCNARIsACUEW_aopHOVFE8KkkN4mRQeU0DXYbba2Ur3VIROYx-BYARHNiIVC8M6s4EaAof1EALw_wcB" TargetMode="External"/><Relationship Id="rId231" Type="http://schemas.openxmlformats.org/officeDocument/2006/relationships/hyperlink" Target="https://www.cowboys.com.br/selaria/rinete-faca-para-casco-corte-duplo-jk?parceiro=6876&amp;gclid=Cj0KCQiA3rKQBhCNARIsACUEW_bSZ5CkkMvMPVs6sHMcLfsrJtAw41-W-35NOtYs4z8X4CFPXamuPQ0aAs3hEALw_wcB" TargetMode="External"/><Relationship Id="rId352" Type="http://schemas.openxmlformats.org/officeDocument/2006/relationships/hyperlink" Target="https://www.catral.com.br/picador-de-carne-caf-1-2-cv-preto-inox-caf10/p?idsku=1141049" TargetMode="External"/><Relationship Id="rId230" Type="http://schemas.openxmlformats.org/officeDocument/2006/relationships/hyperlink" Target="https://www.lojadomecanico.com.br/produto/126739/33/786/regador-plastico-vermelho-10-litros-nove54-6199010000" TargetMode="External"/><Relationship Id="rId351" Type="http://schemas.openxmlformats.org/officeDocument/2006/relationships/hyperlink" Target="https://www.americanas.com.br/produto/4225869532?epar=bp_pl_00_go_pla_teste_b2wads&amp;opn=YSMESP&amp;WT.srch=1&amp;aid=61749c42bc51d000179d22bf&amp;sid=48008684000102&amp;pid=4225869532&amp;chave=vnzpla_61749c42bc51d000179d22bf_48008684000102_4225869532&amp;gclid=Cj0KCQiA3rKQBhCNARIsACUEW_Yv4DLM_0BjgYlD27m5oVXir6wt-o60xXtDgJJVVvHbF1KNCPliJL4aAq89EALw_wcB&amp;voltagem=110V" TargetMode="External"/><Relationship Id="rId350" Type="http://schemas.openxmlformats.org/officeDocument/2006/relationships/hyperlink" Target="https://loja.akso.com.br/produto/medidor-de-ph-de-bolso-para-semissolidos-ph-in-351?utm_source=google&amp;utm_medium=cpc&amp;utm_campaign=shopping&amp;dfw_tracker=27060-351" TargetMode="External"/><Relationship Id="rId114" Type="http://schemas.openxmlformats.org/officeDocument/2006/relationships/hyperlink" Target="https://www.ccpvirtual.com.br/fresa-de-topo-3-16-4-cortes-aco-rapido-hss-din844-rocast/p?idsku=55328&amp;gclid=Cj0KCQiA3rKQBhCNARIsACUEW_aGf1r6_LiFJftFG_Z0fXQrLSzXBiJmzXeFwcK9UdcpExJ5jTAF7lcaArTaEALw_wcB" TargetMode="External"/><Relationship Id="rId235" Type="http://schemas.openxmlformats.org/officeDocument/2006/relationships/hyperlink" Target="https://www.hgvet.com.br/selaria/rineta-direita" TargetMode="External"/><Relationship Id="rId356" Type="http://schemas.openxmlformats.org/officeDocument/2006/relationships/hyperlink" Target="https://www.americanas.com.br/produto/19847462?epar=bp_pl_00_go_pla_casaeconst_geral_gmv&amp;opn=YSMESP&amp;WT.srch=1&amp;gclid=Cj0KCQiAjJOQBhCkARIsAEKMtO0nxZmBweqVdxpJyFPANoVEYqZEkqIRRr4nx4sWvGIP8BgYVpfxO_gaAkquEALw_wcB&amp;listprice=669.43" TargetMode="External"/><Relationship Id="rId113" Type="http://schemas.openxmlformats.org/officeDocument/2006/relationships/hyperlink" Target="https://www.pivetaferramentas.com.br/fresamento/fresa-de-topo-hss/fresa-de-topo-reto-med-18-haste-cilindrica-4-cortes-din-844-an-aco-hss-m2-cod-1501-indaco?parceiro=2331&amp;gclid=Cj0KCQiA3rKQBhCNARIsACUEW_bPvAaSiyqY7jfuirvbbjBWZTNxMOly3JTgheBOavCi2tNqlslLJ5EaAmIZEALw_wcB" TargetMode="External"/><Relationship Id="rId234" Type="http://schemas.openxmlformats.org/officeDocument/2006/relationships/hyperlink" Target="https://www.rodeowest.com.br/produto/rineta-direita-para-casqueamento-horseland-30468-167310" TargetMode="External"/><Relationship Id="rId355" Type="http://schemas.openxmlformats.org/officeDocument/2006/relationships/hyperlink" Target="https://www.aquaferramentas.com/products.php?product=Motosserra-a-Gasolina-58-Cilindradas-Sabre-20-2%2C5-kW-%252d-MN6000-%252d-Nagano" TargetMode="External"/><Relationship Id="rId112" Type="http://schemas.openxmlformats.org/officeDocument/2006/relationships/hyperlink" Target="https://www.ccpvirtual.com.br/fresa-de-topo-1-8-4-cortes-aco-rapido-hss-din844-rocast/p?idsku=55326&amp;gclid=Cj0KCQiA3rKQBhCNARIsACUEW_ZpmSvzfkjuL2ExU7wkn4hbfR5mFKKSFfMRRxAkcZ6UndNflavOpb4aAgZUEALw_wcB" TargetMode="External"/><Relationship Id="rId233" Type="http://schemas.openxmlformats.org/officeDocument/2006/relationships/hyperlink" Target="https://www.hgvet.com.br/selaria/rineta-duplo-corte?parceiro=9863" TargetMode="External"/><Relationship Id="rId354" Type="http://schemas.openxmlformats.org/officeDocument/2006/relationships/hyperlink" Target="https://www.agrotama.com.br/produtos/motosserra-a-gasolina-58-cilindradas-sabre-20-2-5-kw-mn6000/nagano-MN6000,49,125/" TargetMode="External"/><Relationship Id="rId111" Type="http://schemas.openxmlformats.org/officeDocument/2006/relationships/hyperlink" Target="https://www.anhangueraferramentas.com.br/produto/fresa-topo-reto-hss-1-8-4-cortes-1501-indaco-112834?utm_source=google&amp;utm_medium=cpc&amp;utm_campaign=https://www.anhangueraferramentas.com.br/produto/fresa-topo-reto-hss-1-8-4-cortes-1501-indaco-112834?utm_source=google&amp;utm_medium=cpc&amp;utm_campaign=merchant&amp;gclid=Cj0KCQiA3rKQBhCNARIsACUEW_Y0lTWXWc3zQ8_JWo8EXsv2URxx4wCkWUv_SfBLlxGPg2uI257ucHgaAr5hEALw_wcB" TargetMode="External"/><Relationship Id="rId232" Type="http://schemas.openxmlformats.org/officeDocument/2006/relationships/hyperlink" Target="https://www.rodeowest.com.br/produto/rineta-dupla-para-casqueamento-horseland-30470-167311?utm_source=&amp;utm_medium=&amp;utm_campaign=&amp;gclid=Cj0KCQiA3rKQBhCNARIsACUEW_abL4fJsItL0kVQ_TPFmI2LMNjgBUvg8Jbf2wAMPBQtRCDmjE_W5IMaAj5xEALw_wcB" TargetMode="External"/><Relationship Id="rId353" Type="http://schemas.openxmlformats.org/officeDocument/2006/relationships/hyperlink" Target="https://www.estrela10.com.br/moedor-de-carnes-industrial-bocal-10-bigolar-12cv-337345-p13514340?utm_source=Google&amp;utm_medium=xml&amp;utm_campaign=Google" TargetMode="External"/><Relationship Id="rId305" Type="http://schemas.openxmlformats.org/officeDocument/2006/relationships/hyperlink" Target="https://www.lojaimpermix.com.br/vermiculita-isomater-100-litros-fina?gclid=Cj0KCQiApL2QBhC8ARIsAGMm-KH9SiY0CwCJA8HhakzurXSJaO7fpoYEZZgodlxxIr7u9y-SEoNdzGIaApupEALw_wcB" TargetMode="External"/><Relationship Id="rId304" Type="http://schemas.openxmlformats.org/officeDocument/2006/relationships/hyperlink" Target="https://www.leroymerlin.com.br/vermiculita-expandida-saco-de-12kg-brasil-minerios_89245485?region=grande_sao_paulo&amp;gclid=Cj0KCQiApL2QBhC8ARIsAGMm-KECDYgux_QrHlt9qOYJi9DUPINnutTcsEymcYXNzGqr7yV994N1WNMaAjeBEALw_wcB" TargetMode="External"/><Relationship Id="rId303" Type="http://schemas.openxmlformats.org/officeDocument/2006/relationships/hyperlink" Target="https://www.lojadomecanico.com.br/produto/110576/31/271/Trena-Profissional-25mm-x-5-Metros/153/?utm_source=googleshopping&amp;utm_campaign=xmlshopping&amp;utm_medium=cpc&amp;utm_content=110576&amp;gclid=Cj0KCQiAu62QBhC7ARIsALXijXSyN7bvs9FhurrWdCmMJ_pqd5OLTrIRaX08mmukj1H1x1CyjBUcwoMaAhPYEALw_wcB" TargetMode="External"/><Relationship Id="rId302" Type="http://schemas.openxmlformats.org/officeDocument/2006/relationships/hyperlink" Target="https://www.lfmaquinaseferramentas.com.br/trena-lufkin-l516cme/p?idsku=9086&amp;gclid=Cj0KCQiAu62QBhC7ARIsALXijXTye0DeYXkLCmxVsLR2MpUA6jvGzfbHAQb_AV-rE2ot7fc3JxKQFRUaAn1DEALw_wcB" TargetMode="External"/><Relationship Id="rId309" Type="http://schemas.openxmlformats.org/officeDocument/2006/relationships/hyperlink" Target="https://www.palaciodasferramentas.com.br/produto/9830/cortadores-de-grama--rocadeiras/cortadores-de-grama/cortador-aparador-de-grama-eletrico-1000w-ap1000t-tramontina/?campaign_id=1&amp;campaign_source_id=3&amp;campaign_source=gshopping&amp;utm_source=google%20shopping&amp;utm_medium=cpc&amp;utm_campaign=google%20shopping" TargetMode="External"/><Relationship Id="rId308" Type="http://schemas.openxmlformats.org/officeDocument/2006/relationships/hyperlink" Target="https://www.casasbahia.com.br/aparador-de-grama-eletrico-tramontina-ap1000t-1000w-12731583.html" TargetMode="External"/><Relationship Id="rId307" Type="http://schemas.openxmlformats.org/officeDocument/2006/relationships/hyperlink" Target="https://www.lojadomecanico.com.br/produto/91020/33/783/Aparador-de-Grama-1000W-220V/153/?gclid=CjwKCAiAgvKQBhBbEiwAaPQw3GTgyRM7owRQUKahTLYVhnz0Tpop4pGTMZ0Mmgf2BaQqAErZEow4QBoCL38QAvD_BwE" TargetMode="External"/><Relationship Id="rId306" Type="http://schemas.openxmlformats.org/officeDocument/2006/relationships/hyperlink" Target="https://www.casasbahia.com.br/vermiculita-fina-100-litros-1526357712/p/1526357712?utm_medium=Cpc&amp;utm_source=google_freelisting&amp;IdSku=1526357712&amp;idLojista=90866" TargetMode="External"/><Relationship Id="rId301" Type="http://schemas.openxmlformats.org/officeDocument/2006/relationships/hyperlink" Target="https://www.lojadomecanico.com.br/produto/91940/31/271/trena-profissional-de-5-metros-tramontina-43158305" TargetMode="External"/><Relationship Id="rId300" Type="http://schemas.openxmlformats.org/officeDocument/2006/relationships/hyperlink" Target="https://www.americanas.com.br/produto/21638468?pfm_carac=trena-de-fibra-de-vidro-30m&amp;pfm_page=search&amp;pfm_pos=grid&amp;pfm_type=search_page&amp;offerId=590ccef86a5b96816f9a7e12" TargetMode="External"/><Relationship Id="rId206" Type="http://schemas.openxmlformats.org/officeDocument/2006/relationships/hyperlink" Target="https://www.cienlab.com.br/peneira-granulometrica-5-inox.html" TargetMode="External"/><Relationship Id="rId327" Type="http://schemas.openxmlformats.org/officeDocument/2006/relationships/hyperlink" Target="https://www.submarino.com.br/produto/3318312320?epar=bp_pl_00_go_g35219&amp;epar=bp_pl_00_go_g35219&amp;opn=XMLGOOGLE&amp;WT.srch=1&amp;offerId=60abdf020fff249a32730087&amp;utm_medium=buscappc&amp;utm_source=google&amp;utm_campaign=marca%3Asuba%3Bmidia%3Abuscappc%3Bformato%3Apla%3Bsubformato%3A00%3Bidcampanha%3Ag35219&amp;gclid=Cj0KCQiA3rKQBhCNARIsACUEW_aLy_fyBoPdnCgX-ZuxIQ2tZC1LsCEvRFbBvAN2DoCeMvbuMVNRFIMaAh4mEALw_wcB" TargetMode="External"/><Relationship Id="rId205" Type="http://schemas.openxmlformats.org/officeDocument/2006/relationships/hyperlink" Target="https://www.lojasynth.com/inox/peneirastamis/peneira-tamis-granulometrica-em-aco-inox-5x2-media?parceiro=2827&amp;variant_id=306259" TargetMode="External"/><Relationship Id="rId326" Type="http://schemas.openxmlformats.org/officeDocument/2006/relationships/hyperlink" Target="https://www.carajasonline.com/carro-de-mao-tramontina-extrafort-435-65-l-170201759/p?idsku=3678&amp;gclid=Cj0KCQiA3rKQBhCNARIsACUEW_ZmImc9ElkMZy4aWBvFck3dAFUjl3ptmiRkX_h6oNSKQb4cmzlN-RQaAq1nEALw_wcB" TargetMode="External"/><Relationship Id="rId204" Type="http://schemas.openxmlformats.org/officeDocument/2006/relationships/hyperlink" Target="https://www.glasslab.com.br/acessorios/peneira-tamis-redonda-de-aco-inox-5x2-13x5cm-modelo-medio?parceiro=6858&amp;variant_id=3335&amp;gclid=Cj0KCQiA3rKQBhCNARIsACUEW_YTPQDAKfT05wKYvXPmD_JgFg_O8fKLOHZRTXhFOCaa3QZIKW4JUV0aApAlEALw_wcB" TargetMode="External"/><Relationship Id="rId325" Type="http://schemas.openxmlformats.org/officeDocument/2006/relationships/hyperlink" Target="https://www.lojadomecanico.com.br/produto/110927/31/418/Carrinho-de-Mao-Extraforte-Cacamba-65-Litros-Metalica-Reforcada/153/?utm_source=googleshopping&amp;utm_campaign=xmlshopping&amp;utm_medium=cpc&amp;utm_content=110927&amp;gclid=Cj0KCQiA3rKQBhCNARIsACUEW_anw1_sub5HTX-L6-QxiMYuDF3O6waB-lZn0QuoUcv8peeeCZwUBToaAlnUEALw_wcB" TargetMode="External"/><Relationship Id="rId203" Type="http://schemas.openxmlformats.org/officeDocument/2006/relationships/hyperlink" Target="https://www.cienlab.com.br/peneira-granulometrica-5-inox.html" TargetMode="External"/><Relationship Id="rId324" Type="http://schemas.openxmlformats.org/officeDocument/2006/relationships/hyperlink" Target="https://www.tupan.com.br/caixa-d-agua-polietileno-1000-litros-conica-com-tampa-baixa--ref02010007--fortlev-41994-44" TargetMode="External"/><Relationship Id="rId209" Type="http://schemas.openxmlformats.org/officeDocument/2006/relationships/hyperlink" Target="https://www.cienlab.com.br/peneira-granulometrica-5-inox.html" TargetMode="External"/><Relationship Id="rId208" Type="http://schemas.openxmlformats.org/officeDocument/2006/relationships/hyperlink" Target="https://www.lojasynth.com/inox/peneirastamis/peneira-tamis-granulometrica-em-aco-inox-5x2-media?parceiro=2827&amp;variant_id=306259" TargetMode="External"/><Relationship Id="rId329" Type="http://schemas.openxmlformats.org/officeDocument/2006/relationships/hyperlink" Target="https://www.extra.com.br/cilindro-alveolador-de-cera-de-abelhas-manual-1502720239/p/1502720239?utm_medium=cpc&amp;utm_source=GP_PLA&amp;IdSku=1502720239&amp;idLojista=36233&amp;utm_campaign=3P_agrupamento_medio_SSC&amp;gclid=Cj0KCQiA3rKQBhCNARIsACUEW_aoMljmxxnZbjHLd-gJvYwEGcYCfc2xa5_C3DA3817J5FJmETtv66kaAiMSEALw_wcB" TargetMode="External"/><Relationship Id="rId207" Type="http://schemas.openxmlformats.org/officeDocument/2006/relationships/hyperlink" Target="https://www.glasslab.com.br/acessorios/peneira-tamis-redonda-de-aco-inox-5x2-13x5cm-modelo-medio?parceiro=6858&amp;variant_id=3335&amp;gclid=Cj0KCQiA3rKQBhCNARIsACUEW_YTPQDAKfT05wKYvXPmD_JgFg_O8fKLOHZRTXhFOCaa3QZIKW4JUV0aApAlEALw_wcB" TargetMode="External"/><Relationship Id="rId328" Type="http://schemas.openxmlformats.org/officeDocument/2006/relationships/hyperlink" Target="https://www.mezzaliramix.com.br/cilindro-alveolador-domestico-reforcado-manual?utm_source=Site&amp;utm_medium=GoogleMerchant&amp;utm_campaign=GoogleMerchant&amp;gclid=Cj0KCQiA3rKQBhCNARIsACUEW_ZAg-LOtVg9_QOd3ZDt60hFXh3A2aF92hcynV9QFhurruCozwI3pBcaApKFEALw_wcB" TargetMode="External"/><Relationship Id="rId202" Type="http://schemas.openxmlformats.org/officeDocument/2006/relationships/hyperlink" Target="https://www.lojasynth.com/inox/peneirastamis/peneira-tamis-granulometrica-em-aco-inox-5x2-media?parceiro=2827&amp;variant_id=306259" TargetMode="External"/><Relationship Id="rId323" Type="http://schemas.openxmlformats.org/officeDocument/2006/relationships/hyperlink" Target="https://www.tendtudo.com.br/caixa-d-agua-1000-litros-fortlev-polietileno/p" TargetMode="External"/><Relationship Id="rId201" Type="http://schemas.openxmlformats.org/officeDocument/2006/relationships/hyperlink" Target="https://www.glasslab.com.br/acessorios/peneira-tamis-redonda-de-aco-inox-5x2-13x5cm-modelo-medio?parceiro=6858&amp;variant_id=3335&amp;gclid=Cj0KCQiA3rKQBhCNARIsACUEW_YTPQDAKfT05wKYvXPmD_JgFg_O8fKLOHZRTXhFOCaa3QZIKW4JUV0aApAlEALw_wcB" TargetMode="External"/><Relationship Id="rId322" Type="http://schemas.openxmlformats.org/officeDocument/2006/relationships/hyperlink" Target="https://www.leroymerlin.com.br/caixa-dagua-polietileno-1-000l-azul-fortlev_89866630" TargetMode="External"/><Relationship Id="rId200" Type="http://schemas.openxmlformats.org/officeDocument/2006/relationships/hyperlink" Target="https://www.cienlab.com.br/peneira-granulometrica-5-inox.html" TargetMode="External"/><Relationship Id="rId321" Type="http://schemas.openxmlformats.org/officeDocument/2006/relationships/hyperlink" Target="https://www.lojadomecanico.com.br/produto/183083/21/620/Motobomba-Centrifuga-ECS-SA-200-2CV-220380V-/153/?utm_source=googleshopping&amp;utm_campaign=xmlshopping&amp;utm_medium=cpc&amp;utm_content=183083" TargetMode="External"/><Relationship Id="rId320" Type="http://schemas.openxmlformats.org/officeDocument/2006/relationships/hyperlink" Target="https://www.dutramaquinas.com.br/p/moto-bomba-2-0-cv-trifasico-modelo-standard-ecs-200t-00004062-3?gclid=Cj0KCQiA3rKQBhCNARIsACUEW_aERzpVDRbxaGDHPjWIJ3yvvO0BnP8aimhfe6NkJeNiYuNJOKmQwcYaAp06EALw_wcB" TargetMode="External"/><Relationship Id="rId316" Type="http://schemas.openxmlformats.org/officeDocument/2006/relationships/hyperlink" Target="https://www.estrela10.com.br/motobomba-perifrica-mono-1cv-ics-100ab-eletroplas-124354-p13199095?utm_source=Google&amp;utm_medium=xml&amp;utm_campaign=Google&amp;gclid=Cj0KCQiA3rKQBhCNARIsACUEW_b8xTZOOCbXJ--4l9sRPnACpQecRqj9NZMnP67kXshtC8fNfUlYcaQaArqnEALw_wcB" TargetMode="External"/><Relationship Id="rId315" Type="http://schemas.openxmlformats.org/officeDocument/2006/relationships/hyperlink" Target="https://www.coliseuferramentas.com.br/bomba-de-agua-th-16-nr-30cv-mono-ip55-127220-254v-thebe-rt159x3?utm_source=Site&amp;utm_medium=GoogleMerchant&amp;utm_campaign=GoogleMerchant" TargetMode="External"/><Relationship Id="rId314" Type="http://schemas.openxmlformats.org/officeDocument/2006/relationships/hyperlink" Target="https://www.meritocomercial.com.br/bomba-monoestagio-thebe-th-16-3-cv-monofasica-110v220v-5001001001496-p1047547?tsid=42&amp;utm_referrer=https%3A%2F%2Fwww.google.com%2F" TargetMode="External"/><Relationship Id="rId313" Type="http://schemas.openxmlformats.org/officeDocument/2006/relationships/hyperlink" Target="https://www.bombashopping.com.br/thebe-bomba-th-16-nr-30-cv-trifip21ir3novart159x3-0040000015400/p?idsku=1321403418&amp;pht=48071585236417298&amp;gclid=Cj0KCQiA3rKQBhCNARIsACUEW_ZkY-6I3SDkunuTYXTFwjrxAzgWLP0aBFRcrnMMMaB0vaSGYjaMV8IaAuzhEALw_wcB" TargetMode="External"/><Relationship Id="rId319" Type="http://schemas.openxmlformats.org/officeDocument/2006/relationships/hyperlink" Target="https://www.estrela10.com.br/moto-bomba-centrfuga-ecs-200m-t-mono-bivolt-2-cv-124391-p13199169?utm_source=Google&amp;utm_medium=xml&amp;utm_campaign=Google&amp;gclid=Cj0KCQiA3rKQBhCNARIsACUEW_a8SdS4dxmcWfwjIChx5R9McL9w5RHDiY52RhvzTLUc2HuikVtQv-0aArvXEALw_wcB" TargetMode="External"/><Relationship Id="rId318" Type="http://schemas.openxmlformats.org/officeDocument/2006/relationships/hyperlink" Target="https://www.mbcferramentas.com.br/eletricas/motobomba/moto-bomba-periferica-1cv-eletroplas-bivolt-ics-100ab?parceiro=6155" TargetMode="External"/><Relationship Id="rId317" Type="http://schemas.openxmlformats.org/officeDocument/2006/relationships/hyperlink" Target="https://www.meritocomercial.com.br/bomba-periferica-eletroplas-ics-100ab-std-1cv-bivolt-110220v-4001001001331-p1027134?tsid=42&amp;pht=21031544106926877&amp;gclid=Cj0KCQiA3rKQBhCNARIsACUEW_YFUonHjVZltK9GTl0VOIPzZ5EQwC8rGy0oMuK6FEOPs4Ykxf6aZd0aAq4REALw_wcB" TargetMode="External"/><Relationship Id="rId312" Type="http://schemas.openxmlformats.org/officeDocument/2006/relationships/hyperlink" Target="https://www.extra.com.br/balanca-digital-urano-20kg-us20-2-pop-s-c-inmetro-1511518955/p/1511518955?utm_medium=cpc&amp;utm_source=google_freelisting&amp;IdSku=1511518955&amp;idLojista=81855" TargetMode="External"/><Relationship Id="rId311" Type="http://schemas.openxmlformats.org/officeDocument/2006/relationships/hyperlink" Target="https://www.americanas.com.br/produto/28348596?pfm_carac=balancas-20kg&amp;pfm_page=search&amp;pfm_pos=grid&amp;pfm_type=search_page&amp;offerId=59e0d41e1f09073c7e5cb16a" TargetMode="External"/><Relationship Id="rId310" Type="http://schemas.openxmlformats.org/officeDocument/2006/relationships/hyperlink" Target="https://www.magazineluiza.com.br/balanca-digital-urano-20kg-us20-2-pop-s-c-inmetro/p/ab3433bkc8/pi/blin/"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3.0" ySplit="1.0" topLeftCell="D2" activePane="bottomRight" state="frozen"/>
      <selection activeCell="D1" sqref="D1" pane="topRight"/>
      <selection activeCell="A2" sqref="A2" pane="bottomLeft"/>
      <selection activeCell="D2" sqref="D2" pane="bottomRight"/>
    </sheetView>
  </sheetViews>
  <sheetFormatPr customHeight="1" defaultColWidth="12.63" defaultRowHeight="15.75"/>
  <cols>
    <col customWidth="1" min="1" max="1" width="12.38"/>
    <col customWidth="1" min="2" max="2" width="56.75"/>
    <col customWidth="1" min="5" max="5" width="13.5"/>
    <col customWidth="1" min="6" max="6" width="16.38"/>
    <col customWidth="1" min="7" max="7" width="15.75"/>
    <col customWidth="1" min="11" max="11" width="17.88"/>
    <col customWidth="1" min="12" max="12" width="18.75"/>
    <col customWidth="1" min="13" max="13" width="14.63"/>
    <col customWidth="1" min="14" max="14" width="14.75"/>
    <col customWidth="1" min="15" max="15" width="12.0"/>
    <col customWidth="1" min="16" max="17" width="14.75"/>
    <col customWidth="1" min="18" max="18" width="12.63"/>
    <col customWidth="1" min="19" max="19" width="15.25"/>
    <col customWidth="1" min="24" max="24" width="14.75"/>
    <col customWidth="1" min="31" max="31" width="39.88"/>
    <col hidden="1" min="35" max="35" width="12.63"/>
  </cols>
  <sheetData>
    <row r="1">
      <c r="A1" s="1" t="s">
        <v>0</v>
      </c>
      <c r="B1" s="2" t="s">
        <v>1</v>
      </c>
      <c r="C1" s="3" t="s">
        <v>2</v>
      </c>
      <c r="D1" s="4" t="s">
        <v>3</v>
      </c>
      <c r="E1" s="3" t="s">
        <v>4</v>
      </c>
      <c r="F1" s="3" t="s">
        <v>5</v>
      </c>
      <c r="G1" s="3" t="s">
        <v>6</v>
      </c>
      <c r="H1" s="5" t="s">
        <v>7</v>
      </c>
      <c r="I1" s="6" t="s">
        <v>8</v>
      </c>
      <c r="J1" s="6" t="s">
        <v>9</v>
      </c>
      <c r="K1" s="7" t="s">
        <v>10</v>
      </c>
      <c r="L1" s="7" t="s">
        <v>11</v>
      </c>
      <c r="M1" s="7" t="s">
        <v>12</v>
      </c>
      <c r="N1" s="7" t="s">
        <v>13</v>
      </c>
      <c r="O1" s="7" t="s">
        <v>14</v>
      </c>
      <c r="P1" s="7" t="s">
        <v>15</v>
      </c>
      <c r="Q1" s="7" t="s">
        <v>16</v>
      </c>
      <c r="R1" s="7" t="s">
        <v>17</v>
      </c>
      <c r="S1" s="7" t="s">
        <v>18</v>
      </c>
      <c r="T1" s="7" t="s">
        <v>19</v>
      </c>
      <c r="U1" s="7" t="s">
        <v>20</v>
      </c>
      <c r="V1" s="8" t="s">
        <v>21</v>
      </c>
      <c r="W1" s="7" t="s">
        <v>22</v>
      </c>
      <c r="X1" s="7" t="s">
        <v>23</v>
      </c>
      <c r="Y1" s="7" t="s">
        <v>24</v>
      </c>
      <c r="Z1" s="9" t="s">
        <v>25</v>
      </c>
      <c r="AA1" s="10" t="s">
        <v>26</v>
      </c>
      <c r="AB1" s="10" t="s">
        <v>27</v>
      </c>
      <c r="AC1" s="11" t="s">
        <v>28</v>
      </c>
      <c r="AD1" s="12" t="s">
        <v>29</v>
      </c>
      <c r="AE1" s="10" t="s">
        <v>30</v>
      </c>
      <c r="AF1" s="10" t="s">
        <v>31</v>
      </c>
      <c r="AG1" s="7" t="s">
        <v>32</v>
      </c>
      <c r="AH1" s="7" t="s">
        <v>33</v>
      </c>
      <c r="AI1" s="3" t="s">
        <v>34</v>
      </c>
      <c r="AJ1" s="6" t="s">
        <v>35</v>
      </c>
      <c r="AK1" s="13">
        <v>0.007</v>
      </c>
      <c r="AL1" s="13">
        <v>0.013</v>
      </c>
      <c r="AM1" s="6" t="s">
        <v>36</v>
      </c>
      <c r="AN1" s="14" t="s">
        <v>37</v>
      </c>
      <c r="AO1" s="6" t="s">
        <v>38</v>
      </c>
      <c r="AP1" s="14" t="s">
        <v>39</v>
      </c>
      <c r="AQ1" s="6" t="s">
        <v>40</v>
      </c>
      <c r="AR1" s="3" t="s">
        <v>41</v>
      </c>
      <c r="AS1" s="3" t="s">
        <v>42</v>
      </c>
    </row>
    <row r="2">
      <c r="A2" s="15" t="s">
        <v>30</v>
      </c>
      <c r="B2" s="16" t="s">
        <v>43</v>
      </c>
      <c r="C2" s="17">
        <v>2.92000000199E11</v>
      </c>
      <c r="D2" s="18">
        <v>301895.0</v>
      </c>
      <c r="E2" s="19" t="s">
        <v>44</v>
      </c>
      <c r="F2" s="19" t="s">
        <v>45</v>
      </c>
      <c r="G2" s="17" t="s">
        <v>46</v>
      </c>
      <c r="H2" s="20">
        <f t="shared" ref="H2:H164" si="1">SUM(K2:AH2)</f>
        <v>21</v>
      </c>
      <c r="I2" s="21" t="s">
        <v>47</v>
      </c>
      <c r="J2" s="21" t="s">
        <v>2</v>
      </c>
      <c r="K2" s="22"/>
      <c r="L2" s="22"/>
      <c r="M2" s="22"/>
      <c r="N2" s="22"/>
      <c r="O2" s="22"/>
      <c r="P2" s="23"/>
      <c r="Q2" s="23">
        <v>1.0</v>
      </c>
      <c r="R2" s="22"/>
      <c r="S2" s="22"/>
      <c r="T2" s="22"/>
      <c r="U2" s="22"/>
      <c r="V2" s="22"/>
      <c r="W2" s="22"/>
      <c r="X2" s="22"/>
      <c r="Y2" s="22"/>
      <c r="Z2" s="24"/>
      <c r="AA2" s="22"/>
      <c r="AB2" s="22"/>
      <c r="AC2" s="23"/>
      <c r="AD2" s="23"/>
      <c r="AE2" s="23">
        <v>20.0</v>
      </c>
      <c r="AF2" s="22"/>
      <c r="AG2" s="22"/>
      <c r="AH2" s="22"/>
      <c r="AI2" s="23" t="s">
        <v>48</v>
      </c>
      <c r="AJ2" s="25" t="s">
        <v>49</v>
      </c>
      <c r="AK2" s="26">
        <f t="shared" ref="AK2:AK164" si="2">AS2*0.7</f>
        <v>37.34033333</v>
      </c>
      <c r="AL2" s="26">
        <f t="shared" ref="AL2:AL164" si="3">AS2*1.3</f>
        <v>69.34633333</v>
      </c>
      <c r="AM2" s="21">
        <v>50.72</v>
      </c>
      <c r="AN2" s="27" t="s">
        <v>50</v>
      </c>
      <c r="AO2" s="21">
        <v>47.39</v>
      </c>
      <c r="AP2" s="27" t="s">
        <v>51</v>
      </c>
      <c r="AQ2" s="21">
        <v>61.92</v>
      </c>
      <c r="AR2" s="28" t="s">
        <v>52</v>
      </c>
      <c r="AS2" s="26">
        <f t="shared" ref="AS2:AS37" si="4">AVERAGE(AM2,AO2,AQ2)</f>
        <v>53.34333333</v>
      </c>
    </row>
    <row r="3">
      <c r="A3" s="15" t="s">
        <v>16</v>
      </c>
      <c r="B3" s="16" t="s">
        <v>53</v>
      </c>
      <c r="C3" s="17">
        <v>2.92000000096E11</v>
      </c>
      <c r="D3" s="18">
        <v>288270.0</v>
      </c>
      <c r="E3" s="19" t="s">
        <v>54</v>
      </c>
      <c r="F3" s="19" t="s">
        <v>0</v>
      </c>
      <c r="G3" s="17" t="s">
        <v>46</v>
      </c>
      <c r="H3" s="20">
        <f t="shared" si="1"/>
        <v>1</v>
      </c>
      <c r="I3" s="21" t="s">
        <v>47</v>
      </c>
      <c r="J3" s="21" t="s">
        <v>2</v>
      </c>
      <c r="K3" s="22"/>
      <c r="L3" s="22"/>
      <c r="M3" s="22"/>
      <c r="N3" s="22"/>
      <c r="O3" s="22"/>
      <c r="P3" s="23"/>
      <c r="Q3" s="23">
        <v>1.0</v>
      </c>
      <c r="R3" s="22"/>
      <c r="S3" s="22"/>
      <c r="T3" s="22"/>
      <c r="U3" s="22"/>
      <c r="V3" s="22"/>
      <c r="W3" s="22"/>
      <c r="X3" s="22"/>
      <c r="Y3" s="22"/>
      <c r="Z3" s="24"/>
      <c r="AA3" s="22"/>
      <c r="AB3" s="22"/>
      <c r="AC3" s="22"/>
      <c r="AD3" s="22"/>
      <c r="AE3" s="22"/>
      <c r="AF3" s="22"/>
      <c r="AG3" s="22"/>
      <c r="AH3" s="22"/>
      <c r="AI3" s="23" t="s">
        <v>48</v>
      </c>
      <c r="AJ3" s="25" t="s">
        <v>49</v>
      </c>
      <c r="AK3" s="26">
        <f t="shared" si="2"/>
        <v>39.62</v>
      </c>
      <c r="AL3" s="26">
        <f t="shared" si="3"/>
        <v>73.58</v>
      </c>
      <c r="AM3" s="21">
        <v>48.19</v>
      </c>
      <c r="AN3" s="29" t="s">
        <v>55</v>
      </c>
      <c r="AO3" s="21">
        <v>61.61</v>
      </c>
      <c r="AP3" s="27" t="s">
        <v>56</v>
      </c>
      <c r="AQ3" s="21">
        <v>60.0</v>
      </c>
      <c r="AR3" s="28" t="s">
        <v>57</v>
      </c>
      <c r="AS3" s="26">
        <f t="shared" si="4"/>
        <v>56.6</v>
      </c>
    </row>
    <row r="4">
      <c r="A4" s="15" t="s">
        <v>16</v>
      </c>
      <c r="B4" s="16" t="s">
        <v>58</v>
      </c>
      <c r="C4" s="17">
        <v>2.920000002E11</v>
      </c>
      <c r="D4" s="18">
        <v>275207.0</v>
      </c>
      <c r="E4" s="19" t="s">
        <v>59</v>
      </c>
      <c r="F4" s="19" t="s">
        <v>0</v>
      </c>
      <c r="G4" s="17" t="s">
        <v>46</v>
      </c>
      <c r="H4" s="20">
        <f t="shared" si="1"/>
        <v>1</v>
      </c>
      <c r="I4" s="21" t="s">
        <v>47</v>
      </c>
      <c r="J4" s="21" t="s">
        <v>2</v>
      </c>
      <c r="K4" s="22"/>
      <c r="L4" s="22"/>
      <c r="M4" s="22"/>
      <c r="N4" s="22"/>
      <c r="O4" s="22"/>
      <c r="P4" s="23"/>
      <c r="Q4" s="23">
        <v>1.0</v>
      </c>
      <c r="R4" s="22"/>
      <c r="S4" s="22"/>
      <c r="T4" s="22"/>
      <c r="U4" s="22"/>
      <c r="V4" s="22"/>
      <c r="W4" s="22"/>
      <c r="X4" s="22"/>
      <c r="Y4" s="22"/>
      <c r="Z4" s="24"/>
      <c r="AA4" s="22"/>
      <c r="AB4" s="22"/>
      <c r="AC4" s="22"/>
      <c r="AD4" s="22"/>
      <c r="AE4" s="22"/>
      <c r="AF4" s="22"/>
      <c r="AG4" s="22"/>
      <c r="AH4" s="22"/>
      <c r="AI4" s="23" t="s">
        <v>48</v>
      </c>
      <c r="AJ4" s="25" t="s">
        <v>49</v>
      </c>
      <c r="AK4" s="26">
        <f t="shared" si="2"/>
        <v>62.12266667</v>
      </c>
      <c r="AL4" s="26">
        <f t="shared" si="3"/>
        <v>115.3706667</v>
      </c>
      <c r="AM4" s="21">
        <v>83.9</v>
      </c>
      <c r="AN4" s="27" t="s">
        <v>60</v>
      </c>
      <c r="AO4" s="21">
        <v>91.17</v>
      </c>
      <c r="AP4" s="27" t="s">
        <v>61</v>
      </c>
      <c r="AQ4" s="21">
        <v>91.17</v>
      </c>
      <c r="AR4" s="28" t="s">
        <v>62</v>
      </c>
      <c r="AS4" s="26">
        <f t="shared" si="4"/>
        <v>88.74666667</v>
      </c>
    </row>
    <row r="5">
      <c r="A5" s="30" t="s">
        <v>32</v>
      </c>
      <c r="B5" s="31" t="s">
        <v>63</v>
      </c>
      <c r="C5" s="17">
        <v>2.92000000192E11</v>
      </c>
      <c r="D5" s="32">
        <v>376911.0</v>
      </c>
      <c r="E5" s="19" t="s">
        <v>64</v>
      </c>
      <c r="F5" s="19" t="s">
        <v>0</v>
      </c>
      <c r="G5" s="17" t="s">
        <v>46</v>
      </c>
      <c r="H5" s="20">
        <f t="shared" si="1"/>
        <v>9</v>
      </c>
      <c r="I5" s="21" t="s">
        <v>65</v>
      </c>
      <c r="J5" s="21"/>
      <c r="K5" s="22"/>
      <c r="L5" s="22"/>
      <c r="M5" s="22"/>
      <c r="N5" s="22"/>
      <c r="O5" s="22"/>
      <c r="P5" s="22"/>
      <c r="Q5" s="22"/>
      <c r="R5" s="22"/>
      <c r="S5" s="22"/>
      <c r="T5" s="22"/>
      <c r="U5" s="22"/>
      <c r="V5" s="22"/>
      <c r="W5" s="23">
        <v>5.0</v>
      </c>
      <c r="X5" s="22"/>
      <c r="Y5" s="22"/>
      <c r="Z5" s="24"/>
      <c r="AA5" s="33"/>
      <c r="AB5" s="33"/>
      <c r="AC5" s="33"/>
      <c r="AD5" s="33"/>
      <c r="AE5" s="33"/>
      <c r="AF5" s="33"/>
      <c r="AG5" s="33">
        <v>4.0</v>
      </c>
      <c r="AH5" s="22"/>
      <c r="AI5" s="23" t="s">
        <v>48</v>
      </c>
      <c r="AJ5" s="34"/>
      <c r="AK5" s="26">
        <f t="shared" si="2"/>
        <v>105.133</v>
      </c>
      <c r="AL5" s="26">
        <f t="shared" si="3"/>
        <v>195.247</v>
      </c>
      <c r="AM5" s="21">
        <v>150.19</v>
      </c>
      <c r="AN5" s="35" t="s">
        <v>66</v>
      </c>
      <c r="AO5" s="26"/>
      <c r="AP5" s="36"/>
      <c r="AQ5" s="26"/>
      <c r="AR5" s="37"/>
      <c r="AS5" s="26">
        <f t="shared" si="4"/>
        <v>150.19</v>
      </c>
    </row>
    <row r="6">
      <c r="A6" s="30" t="s">
        <v>22</v>
      </c>
      <c r="B6" s="31" t="s">
        <v>67</v>
      </c>
      <c r="C6" s="17">
        <v>2.92000000097E11</v>
      </c>
      <c r="D6" s="32">
        <v>445372.0</v>
      </c>
      <c r="E6" s="19" t="s">
        <v>68</v>
      </c>
      <c r="F6" s="19" t="s">
        <v>0</v>
      </c>
      <c r="G6" s="17" t="s">
        <v>46</v>
      </c>
      <c r="H6" s="20">
        <f t="shared" si="1"/>
        <v>5</v>
      </c>
      <c r="I6" s="21" t="s">
        <v>47</v>
      </c>
      <c r="J6" s="21" t="s">
        <v>2</v>
      </c>
      <c r="K6" s="22"/>
      <c r="L6" s="22"/>
      <c r="M6" s="22"/>
      <c r="N6" s="22"/>
      <c r="O6" s="22"/>
      <c r="P6" s="22"/>
      <c r="Q6" s="22"/>
      <c r="R6" s="22"/>
      <c r="S6" s="22"/>
      <c r="T6" s="22"/>
      <c r="U6" s="33"/>
      <c r="V6" s="33"/>
      <c r="W6" s="33">
        <v>2.0</v>
      </c>
      <c r="X6" s="22"/>
      <c r="Y6" s="22"/>
      <c r="Z6" s="24"/>
      <c r="AA6" s="22"/>
      <c r="AB6" s="22"/>
      <c r="AC6" s="22"/>
      <c r="AD6" s="22"/>
      <c r="AE6" s="22"/>
      <c r="AF6" s="22"/>
      <c r="AG6" s="23">
        <v>3.0</v>
      </c>
      <c r="AH6" s="22"/>
      <c r="AI6" s="23" t="s">
        <v>48</v>
      </c>
      <c r="AJ6" s="25" t="s">
        <v>49</v>
      </c>
      <c r="AK6" s="26">
        <f t="shared" si="2"/>
        <v>38.444</v>
      </c>
      <c r="AL6" s="26">
        <f t="shared" si="3"/>
        <v>71.396</v>
      </c>
      <c r="AM6" s="21">
        <v>42.55</v>
      </c>
      <c r="AN6" s="27" t="s">
        <v>69</v>
      </c>
      <c r="AO6" s="21">
        <v>57.88</v>
      </c>
      <c r="AP6" s="27" t="s">
        <v>70</v>
      </c>
      <c r="AQ6" s="21">
        <v>64.33</v>
      </c>
      <c r="AR6" s="38" t="s">
        <v>71</v>
      </c>
      <c r="AS6" s="26">
        <f t="shared" si="4"/>
        <v>54.92</v>
      </c>
    </row>
    <row r="7">
      <c r="A7" s="30" t="s">
        <v>33</v>
      </c>
      <c r="B7" s="31" t="s">
        <v>72</v>
      </c>
      <c r="C7" s="17">
        <v>2.92000000007E11</v>
      </c>
      <c r="D7" s="32">
        <v>8397.0</v>
      </c>
      <c r="E7" s="19" t="s">
        <v>73</v>
      </c>
      <c r="F7" s="19" t="s">
        <v>0</v>
      </c>
      <c r="G7" s="17" t="s">
        <v>46</v>
      </c>
      <c r="H7" s="20">
        <f t="shared" si="1"/>
        <v>5</v>
      </c>
      <c r="I7" s="21" t="s">
        <v>47</v>
      </c>
      <c r="J7" s="21" t="s">
        <v>2</v>
      </c>
      <c r="K7" s="22"/>
      <c r="L7" s="22"/>
      <c r="M7" s="22"/>
      <c r="N7" s="22"/>
      <c r="O7" s="22"/>
      <c r="P7" s="22"/>
      <c r="Q7" s="22"/>
      <c r="R7" s="22"/>
      <c r="S7" s="22"/>
      <c r="T7" s="22"/>
      <c r="U7" s="22"/>
      <c r="V7" s="22"/>
      <c r="W7" s="22"/>
      <c r="X7" s="22"/>
      <c r="Y7" s="22"/>
      <c r="Z7" s="24"/>
      <c r="AA7" s="22"/>
      <c r="AB7" s="22"/>
      <c r="AC7" s="22"/>
      <c r="AD7" s="22"/>
      <c r="AE7" s="22"/>
      <c r="AF7" s="22"/>
      <c r="AG7" s="22"/>
      <c r="AH7" s="33">
        <v>5.0</v>
      </c>
      <c r="AI7" s="23" t="s">
        <v>48</v>
      </c>
      <c r="AJ7" s="25" t="s">
        <v>49</v>
      </c>
      <c r="AK7" s="26">
        <f t="shared" si="2"/>
        <v>33.901</v>
      </c>
      <c r="AL7" s="26">
        <f t="shared" si="3"/>
        <v>62.959</v>
      </c>
      <c r="AM7" s="21">
        <v>52.98</v>
      </c>
      <c r="AN7" s="27" t="s">
        <v>74</v>
      </c>
      <c r="AO7" s="21">
        <v>49.9</v>
      </c>
      <c r="AP7" s="27" t="s">
        <v>75</v>
      </c>
      <c r="AQ7" s="21">
        <v>42.41</v>
      </c>
      <c r="AR7" s="38" t="s">
        <v>76</v>
      </c>
      <c r="AS7" s="26">
        <f t="shared" si="4"/>
        <v>48.43</v>
      </c>
    </row>
    <row r="8">
      <c r="A8" s="30" t="s">
        <v>32</v>
      </c>
      <c r="B8" s="31" t="s">
        <v>77</v>
      </c>
      <c r="C8" s="17">
        <v>2.92000000009E11</v>
      </c>
      <c r="D8" s="32">
        <v>233561.0</v>
      </c>
      <c r="E8" s="19" t="s">
        <v>78</v>
      </c>
      <c r="F8" s="19" t="s">
        <v>79</v>
      </c>
      <c r="G8" s="17" t="s">
        <v>46</v>
      </c>
      <c r="H8" s="20">
        <f t="shared" si="1"/>
        <v>10</v>
      </c>
      <c r="I8" s="21" t="s">
        <v>47</v>
      </c>
      <c r="J8" s="21" t="s">
        <v>2</v>
      </c>
      <c r="K8" s="22"/>
      <c r="L8" s="22"/>
      <c r="M8" s="22"/>
      <c r="N8" s="22"/>
      <c r="O8" s="22"/>
      <c r="P8" s="22"/>
      <c r="Q8" s="22"/>
      <c r="R8" s="22"/>
      <c r="S8" s="22"/>
      <c r="T8" s="22"/>
      <c r="U8" s="22"/>
      <c r="V8" s="22"/>
      <c r="W8" s="22"/>
      <c r="X8" s="22"/>
      <c r="Y8" s="22"/>
      <c r="Z8" s="24"/>
      <c r="AA8" s="33"/>
      <c r="AB8" s="33"/>
      <c r="AC8" s="33"/>
      <c r="AD8" s="33"/>
      <c r="AE8" s="33"/>
      <c r="AF8" s="33"/>
      <c r="AG8" s="39">
        <v>10.0</v>
      </c>
      <c r="AH8" s="22"/>
      <c r="AI8" s="23" t="s">
        <v>48</v>
      </c>
      <c r="AJ8" s="25" t="s">
        <v>49</v>
      </c>
      <c r="AK8" s="26">
        <f t="shared" si="2"/>
        <v>193.7203333</v>
      </c>
      <c r="AL8" s="26">
        <f t="shared" si="3"/>
        <v>359.7663333</v>
      </c>
      <c r="AM8" s="21">
        <v>279.9</v>
      </c>
      <c r="AN8" s="27" t="s">
        <v>80</v>
      </c>
      <c r="AO8" s="21">
        <v>274.43</v>
      </c>
      <c r="AP8" s="27" t="s">
        <v>81</v>
      </c>
      <c r="AQ8" s="21">
        <v>275.9</v>
      </c>
      <c r="AR8" s="38" t="s">
        <v>82</v>
      </c>
      <c r="AS8" s="26">
        <f t="shared" si="4"/>
        <v>276.7433333</v>
      </c>
    </row>
    <row r="9">
      <c r="A9" s="30" t="s">
        <v>16</v>
      </c>
      <c r="B9" s="40" t="s">
        <v>83</v>
      </c>
      <c r="C9" s="17">
        <v>2.92000000164E11</v>
      </c>
      <c r="D9" s="32">
        <v>215155.0</v>
      </c>
      <c r="E9" s="19" t="s">
        <v>84</v>
      </c>
      <c r="F9" s="19" t="s">
        <v>0</v>
      </c>
      <c r="G9" s="17" t="s">
        <v>46</v>
      </c>
      <c r="H9" s="20">
        <f t="shared" si="1"/>
        <v>3</v>
      </c>
      <c r="I9" s="21" t="s">
        <v>47</v>
      </c>
      <c r="J9" s="21" t="s">
        <v>2</v>
      </c>
      <c r="K9" s="22"/>
      <c r="L9" s="22"/>
      <c r="M9" s="22"/>
      <c r="N9" s="22"/>
      <c r="O9" s="22"/>
      <c r="P9" s="33"/>
      <c r="Q9" s="33">
        <v>3.0</v>
      </c>
      <c r="R9" s="22"/>
      <c r="S9" s="22"/>
      <c r="T9" s="22"/>
      <c r="U9" s="22"/>
      <c r="V9" s="22"/>
      <c r="W9" s="22"/>
      <c r="X9" s="22"/>
      <c r="Y9" s="22"/>
      <c r="Z9" s="24"/>
      <c r="AA9" s="22"/>
      <c r="AB9" s="22"/>
      <c r="AC9" s="22"/>
      <c r="AD9" s="22"/>
      <c r="AE9" s="22"/>
      <c r="AF9" s="22"/>
      <c r="AG9" s="22"/>
      <c r="AH9" s="22"/>
      <c r="AI9" s="23" t="s">
        <v>48</v>
      </c>
      <c r="AJ9" s="25" t="s">
        <v>49</v>
      </c>
      <c r="AK9" s="26">
        <f t="shared" si="2"/>
        <v>17.409</v>
      </c>
      <c r="AL9" s="26">
        <f t="shared" si="3"/>
        <v>32.331</v>
      </c>
      <c r="AM9" s="21">
        <v>24.33</v>
      </c>
      <c r="AN9" s="27" t="s">
        <v>85</v>
      </c>
      <c r="AO9" s="21">
        <v>25.9</v>
      </c>
      <c r="AP9" s="27" t="s">
        <v>86</v>
      </c>
      <c r="AQ9" s="21">
        <v>24.38</v>
      </c>
      <c r="AR9" s="38" t="s">
        <v>87</v>
      </c>
      <c r="AS9" s="26">
        <f t="shared" si="4"/>
        <v>24.87</v>
      </c>
    </row>
    <row r="10">
      <c r="A10" s="30" t="s">
        <v>17</v>
      </c>
      <c r="B10" s="31" t="s">
        <v>88</v>
      </c>
      <c r="C10" s="17">
        <v>2.92000000201E11</v>
      </c>
      <c r="D10" s="32">
        <v>234944.0</v>
      </c>
      <c r="E10" s="19" t="s">
        <v>89</v>
      </c>
      <c r="F10" s="19" t="s">
        <v>0</v>
      </c>
      <c r="G10" s="17" t="s">
        <v>46</v>
      </c>
      <c r="H10" s="20">
        <f t="shared" si="1"/>
        <v>5</v>
      </c>
      <c r="I10" s="21" t="s">
        <v>47</v>
      </c>
      <c r="J10" s="21" t="s">
        <v>2</v>
      </c>
      <c r="K10" s="22"/>
      <c r="L10" s="22"/>
      <c r="M10" s="22"/>
      <c r="N10" s="22"/>
      <c r="O10" s="22"/>
      <c r="P10" s="22"/>
      <c r="Q10" s="22"/>
      <c r="R10" s="33">
        <v>5.0</v>
      </c>
      <c r="S10" s="22"/>
      <c r="T10" s="22"/>
      <c r="U10" s="22"/>
      <c r="V10" s="22"/>
      <c r="W10" s="22"/>
      <c r="X10" s="22"/>
      <c r="Y10" s="22"/>
      <c r="Z10" s="24"/>
      <c r="AA10" s="22"/>
      <c r="AB10" s="22"/>
      <c r="AC10" s="22"/>
      <c r="AD10" s="22"/>
      <c r="AE10" s="22"/>
      <c r="AF10" s="22"/>
      <c r="AG10" s="22"/>
      <c r="AH10" s="22"/>
      <c r="AI10" s="23" t="s">
        <v>48</v>
      </c>
      <c r="AJ10" s="25" t="s">
        <v>49</v>
      </c>
      <c r="AK10" s="26" t="str">
        <f t="shared" si="2"/>
        <v>#DIV/0!</v>
      </c>
      <c r="AL10" s="26" t="str">
        <f t="shared" si="3"/>
        <v>#DIV/0!</v>
      </c>
      <c r="AM10" s="26"/>
      <c r="AN10" s="36"/>
      <c r="AO10" s="26"/>
      <c r="AP10" s="36"/>
      <c r="AQ10" s="26"/>
      <c r="AR10" s="37"/>
      <c r="AS10" s="26" t="str">
        <f t="shared" si="4"/>
        <v>#DIV/0!</v>
      </c>
    </row>
    <row r="11">
      <c r="A11" s="30" t="s">
        <v>16</v>
      </c>
      <c r="B11" s="40" t="s">
        <v>90</v>
      </c>
      <c r="C11" s="17">
        <v>2.92000000252E11</v>
      </c>
      <c r="D11" s="32">
        <v>292588.0</v>
      </c>
      <c r="E11" s="19" t="s">
        <v>91</v>
      </c>
      <c r="F11" s="19" t="s">
        <v>0</v>
      </c>
      <c r="G11" s="17" t="s">
        <v>46</v>
      </c>
      <c r="H11" s="20">
        <f t="shared" si="1"/>
        <v>8</v>
      </c>
      <c r="I11" s="21" t="s">
        <v>47</v>
      </c>
      <c r="J11" s="21" t="s">
        <v>2</v>
      </c>
      <c r="K11" s="22"/>
      <c r="L11" s="22"/>
      <c r="M11" s="22"/>
      <c r="N11" s="22"/>
      <c r="O11" s="22"/>
      <c r="P11" s="33"/>
      <c r="Q11" s="33">
        <v>8.0</v>
      </c>
      <c r="R11" s="22"/>
      <c r="S11" s="22"/>
      <c r="T11" s="22"/>
      <c r="U11" s="22"/>
      <c r="V11" s="22"/>
      <c r="W11" s="22"/>
      <c r="X11" s="22"/>
      <c r="Y11" s="22"/>
      <c r="Z11" s="24"/>
      <c r="AA11" s="22"/>
      <c r="AB11" s="22"/>
      <c r="AC11" s="22"/>
      <c r="AD11" s="22"/>
      <c r="AE11" s="22"/>
      <c r="AF11" s="22"/>
      <c r="AG11" s="22"/>
      <c r="AH11" s="22"/>
      <c r="AI11" s="23" t="s">
        <v>48</v>
      </c>
      <c r="AJ11" s="25" t="s">
        <v>49</v>
      </c>
      <c r="AK11" s="26">
        <f t="shared" si="2"/>
        <v>35.82833333</v>
      </c>
      <c r="AL11" s="26">
        <f t="shared" si="3"/>
        <v>66.53833333</v>
      </c>
      <c r="AM11" s="21">
        <v>47.9</v>
      </c>
      <c r="AN11" s="27" t="s">
        <v>92</v>
      </c>
      <c r="AO11" s="21">
        <v>59.9</v>
      </c>
      <c r="AP11" s="27" t="s">
        <v>93</v>
      </c>
      <c r="AQ11" s="21">
        <v>45.75</v>
      </c>
      <c r="AR11" s="38" t="s">
        <v>94</v>
      </c>
      <c r="AS11" s="26">
        <f t="shared" si="4"/>
        <v>51.18333333</v>
      </c>
    </row>
    <row r="12">
      <c r="A12" s="30" t="s">
        <v>10</v>
      </c>
      <c r="B12" s="31" t="s">
        <v>95</v>
      </c>
      <c r="C12" s="17">
        <v>2.92000000177E11</v>
      </c>
      <c r="D12" s="32">
        <v>400444.0</v>
      </c>
      <c r="E12" s="19" t="s">
        <v>96</v>
      </c>
      <c r="F12" s="19" t="s">
        <v>0</v>
      </c>
      <c r="G12" s="17" t="s">
        <v>46</v>
      </c>
      <c r="H12" s="20">
        <f t="shared" si="1"/>
        <v>93</v>
      </c>
      <c r="I12" s="21" t="s">
        <v>47</v>
      </c>
      <c r="J12" s="21" t="s">
        <v>2</v>
      </c>
      <c r="K12" s="33">
        <v>23.0</v>
      </c>
      <c r="L12" s="23">
        <v>10.0</v>
      </c>
      <c r="M12" s="22"/>
      <c r="N12" s="23">
        <v>50.0</v>
      </c>
      <c r="O12" s="22"/>
      <c r="P12" s="22"/>
      <c r="Q12" s="22"/>
      <c r="R12" s="22"/>
      <c r="S12" s="22"/>
      <c r="T12" s="23">
        <v>10.0</v>
      </c>
      <c r="U12" s="22"/>
      <c r="V12" s="22"/>
      <c r="W12" s="22"/>
      <c r="X12" s="22"/>
      <c r="Y12" s="22"/>
      <c r="Z12" s="24"/>
      <c r="AA12" s="22"/>
      <c r="AB12" s="22"/>
      <c r="AC12" s="22"/>
      <c r="AD12" s="22"/>
      <c r="AE12" s="22"/>
      <c r="AF12" s="22"/>
      <c r="AG12" s="22"/>
      <c r="AH12" s="22"/>
      <c r="AI12" s="23" t="s">
        <v>48</v>
      </c>
      <c r="AJ12" s="25" t="s">
        <v>49</v>
      </c>
      <c r="AK12" s="26">
        <f t="shared" si="2"/>
        <v>2.691733333</v>
      </c>
      <c r="AL12" s="26">
        <f t="shared" si="3"/>
        <v>4.998933333</v>
      </c>
      <c r="AM12" s="21">
        <v>3.93</v>
      </c>
      <c r="AN12" s="27" t="s">
        <v>97</v>
      </c>
      <c r="AO12" s="26">
        <f>225/50</f>
        <v>4.5</v>
      </c>
      <c r="AP12" s="27" t="s">
        <v>98</v>
      </c>
      <c r="AQ12" s="26">
        <f>77.65/25</f>
        <v>3.106</v>
      </c>
      <c r="AR12" s="38" t="s">
        <v>99</v>
      </c>
      <c r="AS12" s="26">
        <f t="shared" si="4"/>
        <v>3.845333333</v>
      </c>
    </row>
    <row r="13">
      <c r="A13" s="12" t="s">
        <v>25</v>
      </c>
      <c r="B13" s="41" t="s">
        <v>100</v>
      </c>
      <c r="C13" s="17">
        <v>2.92000000178E11</v>
      </c>
      <c r="D13" s="41">
        <v>420651.0</v>
      </c>
      <c r="E13" s="19" t="s">
        <v>101</v>
      </c>
      <c r="F13" s="19" t="s">
        <v>0</v>
      </c>
      <c r="G13" s="17" t="s">
        <v>46</v>
      </c>
      <c r="H13" s="20">
        <f t="shared" si="1"/>
        <v>55</v>
      </c>
      <c r="I13" s="21" t="s">
        <v>47</v>
      </c>
      <c r="J13" s="21" t="s">
        <v>2</v>
      </c>
      <c r="K13" s="22"/>
      <c r="L13" s="22"/>
      <c r="M13" s="22"/>
      <c r="N13" s="22"/>
      <c r="O13" s="22"/>
      <c r="P13" s="22"/>
      <c r="Q13" s="23">
        <v>10.0</v>
      </c>
      <c r="R13" s="22"/>
      <c r="S13" s="22"/>
      <c r="T13" s="22"/>
      <c r="U13" s="22"/>
      <c r="V13" s="22"/>
      <c r="W13" s="22"/>
      <c r="X13" s="22"/>
      <c r="Y13" s="23">
        <v>30.0</v>
      </c>
      <c r="Z13" s="9">
        <v>15.0</v>
      </c>
      <c r="AA13" s="22"/>
      <c r="AB13" s="22"/>
      <c r="AC13" s="22"/>
      <c r="AD13" s="22"/>
      <c r="AE13" s="22"/>
      <c r="AF13" s="22"/>
      <c r="AG13" s="22"/>
      <c r="AH13" s="22"/>
      <c r="AI13" s="23" t="s">
        <v>48</v>
      </c>
      <c r="AJ13" s="25" t="s">
        <v>49</v>
      </c>
      <c r="AK13" s="26">
        <f t="shared" si="2"/>
        <v>35.70233333</v>
      </c>
      <c r="AL13" s="26">
        <f t="shared" si="3"/>
        <v>66.30433333</v>
      </c>
      <c r="AM13" s="21">
        <v>56.11</v>
      </c>
      <c r="AN13" s="27" t="s">
        <v>102</v>
      </c>
      <c r="AO13" s="21">
        <v>50.4</v>
      </c>
      <c r="AP13" s="27" t="s">
        <v>103</v>
      </c>
      <c r="AQ13" s="21">
        <v>46.5</v>
      </c>
      <c r="AR13" s="28" t="s">
        <v>104</v>
      </c>
      <c r="AS13" s="26">
        <f t="shared" si="4"/>
        <v>51.00333333</v>
      </c>
    </row>
    <row r="14">
      <c r="A14" s="30" t="s">
        <v>10</v>
      </c>
      <c r="B14" s="31" t="s">
        <v>105</v>
      </c>
      <c r="C14" s="17">
        <v>2.92000000253E11</v>
      </c>
      <c r="D14" s="32">
        <v>408565.0</v>
      </c>
      <c r="E14" s="19" t="s">
        <v>106</v>
      </c>
      <c r="F14" s="19" t="s">
        <v>0</v>
      </c>
      <c r="G14" s="17" t="s">
        <v>46</v>
      </c>
      <c r="H14" s="20">
        <f t="shared" si="1"/>
        <v>90</v>
      </c>
      <c r="I14" s="21" t="s">
        <v>47</v>
      </c>
      <c r="J14" s="21" t="s">
        <v>2</v>
      </c>
      <c r="K14" s="33">
        <v>23.0</v>
      </c>
      <c r="L14" s="23">
        <v>10.0</v>
      </c>
      <c r="M14" s="22"/>
      <c r="N14" s="23">
        <v>50.0</v>
      </c>
      <c r="O14" s="22"/>
      <c r="P14" s="22"/>
      <c r="Q14" s="22"/>
      <c r="R14" s="22"/>
      <c r="S14" s="22"/>
      <c r="T14" s="23">
        <v>7.0</v>
      </c>
      <c r="U14" s="22"/>
      <c r="V14" s="22"/>
      <c r="W14" s="22"/>
      <c r="X14" s="22"/>
      <c r="Y14" s="22"/>
      <c r="Z14" s="24"/>
      <c r="AA14" s="22"/>
      <c r="AB14" s="22"/>
      <c r="AC14" s="22"/>
      <c r="AD14" s="22"/>
      <c r="AE14" s="22"/>
      <c r="AF14" s="22"/>
      <c r="AG14" s="22"/>
      <c r="AH14" s="22"/>
      <c r="AI14" s="23" t="s">
        <v>48</v>
      </c>
      <c r="AJ14" s="25" t="s">
        <v>49</v>
      </c>
      <c r="AK14" s="26">
        <f t="shared" si="2"/>
        <v>24.49066667</v>
      </c>
      <c r="AL14" s="26">
        <f t="shared" si="3"/>
        <v>45.48266667</v>
      </c>
      <c r="AM14" s="21">
        <v>34.0</v>
      </c>
      <c r="AN14" s="27" t="s">
        <v>107</v>
      </c>
      <c r="AO14" s="21">
        <v>36.96</v>
      </c>
      <c r="AP14" s="29" t="s">
        <v>108</v>
      </c>
      <c r="AQ14" s="21">
        <v>34.0</v>
      </c>
      <c r="AR14" s="38" t="s">
        <v>109</v>
      </c>
      <c r="AS14" s="26">
        <f t="shared" si="4"/>
        <v>34.98666667</v>
      </c>
    </row>
    <row r="15">
      <c r="A15" s="12" t="s">
        <v>15</v>
      </c>
      <c r="B15" s="41" t="s">
        <v>110</v>
      </c>
      <c r="C15" s="17">
        <v>2.92000000254E11</v>
      </c>
      <c r="D15" s="12">
        <v>420650.0</v>
      </c>
      <c r="E15" s="19" t="s">
        <v>111</v>
      </c>
      <c r="F15" s="19" t="s">
        <v>0</v>
      </c>
      <c r="G15" s="17" t="s">
        <v>46</v>
      </c>
      <c r="H15" s="20">
        <f t="shared" si="1"/>
        <v>78</v>
      </c>
      <c r="I15" s="21" t="s">
        <v>47</v>
      </c>
      <c r="J15" s="21" t="s">
        <v>2</v>
      </c>
      <c r="K15" s="22"/>
      <c r="L15" s="22"/>
      <c r="M15" s="23">
        <v>10.0</v>
      </c>
      <c r="N15" s="22"/>
      <c r="O15" s="22"/>
      <c r="P15" s="22">
        <f>10+10</f>
        <v>20</v>
      </c>
      <c r="Q15" s="23">
        <v>23.0</v>
      </c>
      <c r="R15" s="22"/>
      <c r="S15" s="22"/>
      <c r="T15" s="22"/>
      <c r="U15" s="22"/>
      <c r="V15" s="22"/>
      <c r="W15" s="22"/>
      <c r="X15" s="22"/>
      <c r="Y15" s="22"/>
      <c r="Z15" s="9">
        <v>15.0</v>
      </c>
      <c r="AA15" s="22"/>
      <c r="AB15" s="22"/>
      <c r="AC15" s="23"/>
      <c r="AD15" s="23">
        <v>10.0</v>
      </c>
      <c r="AE15" s="22"/>
      <c r="AF15" s="22"/>
      <c r="AG15" s="22"/>
      <c r="AH15" s="22"/>
      <c r="AI15" s="23" t="s">
        <v>48</v>
      </c>
      <c r="AJ15" s="25" t="s">
        <v>49</v>
      </c>
      <c r="AK15" s="26">
        <f t="shared" si="2"/>
        <v>18.23266667</v>
      </c>
      <c r="AL15" s="26">
        <f t="shared" si="3"/>
        <v>33.86066667</v>
      </c>
      <c r="AM15" s="21">
        <v>19.0</v>
      </c>
      <c r="AN15" s="27" t="s">
        <v>112</v>
      </c>
      <c r="AO15" s="21">
        <v>28.9</v>
      </c>
      <c r="AP15" s="27" t="s">
        <v>113</v>
      </c>
      <c r="AQ15" s="21">
        <v>30.24</v>
      </c>
      <c r="AR15" s="42" t="s">
        <v>114</v>
      </c>
      <c r="AS15" s="26">
        <f t="shared" si="4"/>
        <v>26.04666667</v>
      </c>
    </row>
    <row r="16">
      <c r="A16" s="12" t="s">
        <v>25</v>
      </c>
      <c r="B16" s="41" t="s">
        <v>115</v>
      </c>
      <c r="C16" s="37"/>
      <c r="D16" s="12">
        <v>397190.0</v>
      </c>
      <c r="E16" s="19" t="s">
        <v>116</v>
      </c>
      <c r="F16" s="19" t="s">
        <v>0</v>
      </c>
      <c r="G16" s="17" t="s">
        <v>46</v>
      </c>
      <c r="H16" s="20">
        <f t="shared" si="1"/>
        <v>15</v>
      </c>
      <c r="I16" s="21" t="s">
        <v>65</v>
      </c>
      <c r="J16" s="26"/>
      <c r="K16" s="22"/>
      <c r="L16" s="22"/>
      <c r="M16" s="22"/>
      <c r="N16" s="22"/>
      <c r="O16" s="22"/>
      <c r="P16" s="22"/>
      <c r="Q16" s="22"/>
      <c r="R16" s="22"/>
      <c r="S16" s="22"/>
      <c r="T16" s="22"/>
      <c r="U16" s="22"/>
      <c r="V16" s="22"/>
      <c r="W16" s="22"/>
      <c r="X16" s="22"/>
      <c r="Y16" s="22"/>
      <c r="Z16" s="9">
        <v>15.0</v>
      </c>
      <c r="AA16" s="22"/>
      <c r="AB16" s="22"/>
      <c r="AC16" s="22"/>
      <c r="AD16" s="22"/>
      <c r="AE16" s="22"/>
      <c r="AF16" s="22"/>
      <c r="AG16" s="22"/>
      <c r="AH16" s="22"/>
      <c r="AI16" s="23" t="s">
        <v>48</v>
      </c>
      <c r="AJ16" s="34"/>
      <c r="AK16" s="26" t="str">
        <f t="shared" si="2"/>
        <v>#DIV/0!</v>
      </c>
      <c r="AL16" s="26" t="str">
        <f t="shared" si="3"/>
        <v>#DIV/0!</v>
      </c>
      <c r="AM16" s="26"/>
      <c r="AN16" s="36"/>
      <c r="AO16" s="26"/>
      <c r="AP16" s="36"/>
      <c r="AQ16" s="26"/>
      <c r="AR16" s="37"/>
      <c r="AS16" s="26" t="str">
        <f t="shared" si="4"/>
        <v>#DIV/0!</v>
      </c>
    </row>
    <row r="17">
      <c r="A17" s="30" t="s">
        <v>33</v>
      </c>
      <c r="B17" s="31" t="s">
        <v>117</v>
      </c>
      <c r="C17" s="17">
        <v>2.92000000202E11</v>
      </c>
      <c r="D17" s="43">
        <v>307499.0</v>
      </c>
      <c r="E17" s="19" t="s">
        <v>118</v>
      </c>
      <c r="F17" s="19" t="s">
        <v>0</v>
      </c>
      <c r="G17" s="17" t="s">
        <v>46</v>
      </c>
      <c r="H17" s="20">
        <f t="shared" si="1"/>
        <v>6</v>
      </c>
      <c r="I17" s="21" t="s">
        <v>47</v>
      </c>
      <c r="J17" s="21" t="s">
        <v>2</v>
      </c>
      <c r="K17" s="22"/>
      <c r="L17" s="22"/>
      <c r="M17" s="22"/>
      <c r="N17" s="22"/>
      <c r="O17" s="22"/>
      <c r="P17" s="22"/>
      <c r="Q17" s="22"/>
      <c r="R17" s="22"/>
      <c r="S17" s="22"/>
      <c r="T17" s="22"/>
      <c r="U17" s="22"/>
      <c r="V17" s="22"/>
      <c r="W17" s="22"/>
      <c r="X17" s="22"/>
      <c r="Y17" s="22"/>
      <c r="Z17" s="24"/>
      <c r="AA17" s="22"/>
      <c r="AB17" s="22"/>
      <c r="AC17" s="22"/>
      <c r="AD17" s="22"/>
      <c r="AE17" s="22"/>
      <c r="AF17" s="22"/>
      <c r="AG17" s="22"/>
      <c r="AH17" s="33">
        <v>6.0</v>
      </c>
      <c r="AI17" s="23" t="s">
        <v>48</v>
      </c>
      <c r="AJ17" s="25" t="s">
        <v>49</v>
      </c>
      <c r="AK17" s="26">
        <f t="shared" si="2"/>
        <v>219.3753333</v>
      </c>
      <c r="AL17" s="26">
        <f t="shared" si="3"/>
        <v>407.4113333</v>
      </c>
      <c r="AM17" s="21">
        <v>284.9</v>
      </c>
      <c r="AN17" s="27" t="s">
        <v>119</v>
      </c>
      <c r="AO17" s="21">
        <v>324.79</v>
      </c>
      <c r="AP17" s="27" t="s">
        <v>120</v>
      </c>
      <c r="AQ17" s="21">
        <v>330.49</v>
      </c>
      <c r="AR17" s="38" t="s">
        <v>121</v>
      </c>
      <c r="AS17" s="26">
        <f t="shared" si="4"/>
        <v>313.3933333</v>
      </c>
    </row>
    <row r="18">
      <c r="A18" s="30" t="s">
        <v>33</v>
      </c>
      <c r="B18" s="31" t="s">
        <v>122</v>
      </c>
      <c r="C18" s="37"/>
      <c r="D18" s="32">
        <v>453196.0</v>
      </c>
      <c r="E18" s="19" t="s">
        <v>123</v>
      </c>
      <c r="F18" s="19" t="s">
        <v>0</v>
      </c>
      <c r="G18" s="17" t="s">
        <v>46</v>
      </c>
      <c r="H18" s="20">
        <f t="shared" si="1"/>
        <v>2</v>
      </c>
      <c r="I18" s="21" t="s">
        <v>65</v>
      </c>
      <c r="J18" s="26"/>
      <c r="K18" s="22"/>
      <c r="L18" s="22"/>
      <c r="M18" s="22"/>
      <c r="N18" s="22"/>
      <c r="O18" s="22"/>
      <c r="P18" s="22"/>
      <c r="Q18" s="22"/>
      <c r="R18" s="22"/>
      <c r="S18" s="22"/>
      <c r="T18" s="22"/>
      <c r="U18" s="22"/>
      <c r="V18" s="22"/>
      <c r="W18" s="22"/>
      <c r="X18" s="22"/>
      <c r="Y18" s="22"/>
      <c r="Z18" s="24"/>
      <c r="AA18" s="22"/>
      <c r="AB18" s="22"/>
      <c r="AC18" s="22"/>
      <c r="AD18" s="22"/>
      <c r="AE18" s="22"/>
      <c r="AF18" s="22"/>
      <c r="AG18" s="22"/>
      <c r="AH18" s="33">
        <v>2.0</v>
      </c>
      <c r="AI18" s="23" t="s">
        <v>48</v>
      </c>
      <c r="AJ18" s="25"/>
      <c r="AK18" s="26" t="str">
        <f t="shared" si="2"/>
        <v>#DIV/0!</v>
      </c>
      <c r="AL18" s="26" t="str">
        <f t="shared" si="3"/>
        <v>#DIV/0!</v>
      </c>
      <c r="AM18" s="26"/>
      <c r="AN18" s="36"/>
      <c r="AO18" s="26"/>
      <c r="AP18" s="36"/>
      <c r="AQ18" s="26"/>
      <c r="AR18" s="37"/>
      <c r="AS18" s="26" t="str">
        <f t="shared" si="4"/>
        <v>#DIV/0!</v>
      </c>
    </row>
    <row r="19">
      <c r="A19" s="30" t="s">
        <v>12</v>
      </c>
      <c r="B19" s="40" t="s">
        <v>124</v>
      </c>
      <c r="C19" s="17">
        <v>2.92000000146E11</v>
      </c>
      <c r="D19" s="32">
        <v>212569.0</v>
      </c>
      <c r="E19" s="19" t="s">
        <v>125</v>
      </c>
      <c r="F19" s="19" t="s">
        <v>0</v>
      </c>
      <c r="G19" s="17" t="s">
        <v>46</v>
      </c>
      <c r="H19" s="20">
        <f t="shared" si="1"/>
        <v>1</v>
      </c>
      <c r="I19" s="21" t="s">
        <v>47</v>
      </c>
      <c r="J19" s="21" t="s">
        <v>2</v>
      </c>
      <c r="K19" s="22"/>
      <c r="L19" s="22"/>
      <c r="M19" s="33">
        <v>1.0</v>
      </c>
      <c r="N19" s="22"/>
      <c r="O19" s="22"/>
      <c r="P19" s="22"/>
      <c r="Q19" s="22"/>
      <c r="R19" s="22"/>
      <c r="S19" s="22"/>
      <c r="T19" s="22"/>
      <c r="U19" s="22"/>
      <c r="V19" s="22"/>
      <c r="W19" s="22"/>
      <c r="X19" s="22"/>
      <c r="Y19" s="22"/>
      <c r="Z19" s="24"/>
      <c r="AA19" s="22"/>
      <c r="AB19" s="22"/>
      <c r="AC19" s="22"/>
      <c r="AD19" s="22"/>
      <c r="AE19" s="22"/>
      <c r="AF19" s="22"/>
      <c r="AG19" s="22"/>
      <c r="AH19" s="22"/>
      <c r="AI19" s="23" t="s">
        <v>48</v>
      </c>
      <c r="AJ19" s="25" t="s">
        <v>49</v>
      </c>
      <c r="AK19" s="26" t="str">
        <f t="shared" si="2"/>
        <v>#DIV/0!</v>
      </c>
      <c r="AL19" s="26" t="str">
        <f t="shared" si="3"/>
        <v>#DIV/0!</v>
      </c>
      <c r="AM19" s="26"/>
      <c r="AN19" s="36"/>
      <c r="AO19" s="26"/>
      <c r="AP19" s="36"/>
      <c r="AQ19" s="26"/>
      <c r="AR19" s="37"/>
      <c r="AS19" s="26" t="str">
        <f t="shared" si="4"/>
        <v>#DIV/0!</v>
      </c>
    </row>
    <row r="20">
      <c r="A20" s="30" t="s">
        <v>12</v>
      </c>
      <c r="B20" s="40" t="s">
        <v>126</v>
      </c>
      <c r="C20" s="17">
        <v>2.92000000147E11</v>
      </c>
      <c r="D20" s="32">
        <v>212568.0</v>
      </c>
      <c r="E20" s="19" t="s">
        <v>127</v>
      </c>
      <c r="F20" s="19" t="s">
        <v>0</v>
      </c>
      <c r="G20" s="17" t="s">
        <v>46</v>
      </c>
      <c r="H20" s="20">
        <f t="shared" si="1"/>
        <v>1</v>
      </c>
      <c r="I20" s="21" t="s">
        <v>47</v>
      </c>
      <c r="J20" s="21" t="s">
        <v>2</v>
      </c>
      <c r="K20" s="22"/>
      <c r="L20" s="22"/>
      <c r="M20" s="33">
        <v>1.0</v>
      </c>
      <c r="N20" s="22"/>
      <c r="O20" s="22"/>
      <c r="P20" s="22"/>
      <c r="Q20" s="22"/>
      <c r="R20" s="22"/>
      <c r="S20" s="22"/>
      <c r="T20" s="22"/>
      <c r="U20" s="22"/>
      <c r="V20" s="22"/>
      <c r="W20" s="22"/>
      <c r="X20" s="22"/>
      <c r="Y20" s="22"/>
      <c r="Z20" s="24"/>
      <c r="AA20" s="22"/>
      <c r="AB20" s="22"/>
      <c r="AC20" s="22"/>
      <c r="AD20" s="22"/>
      <c r="AE20" s="22"/>
      <c r="AF20" s="22"/>
      <c r="AG20" s="22"/>
      <c r="AH20" s="22"/>
      <c r="AI20" s="23" t="s">
        <v>48</v>
      </c>
      <c r="AJ20" s="25" t="s">
        <v>49</v>
      </c>
      <c r="AK20" s="26" t="str">
        <f t="shared" si="2"/>
        <v>#DIV/0!</v>
      </c>
      <c r="AL20" s="26" t="str">
        <f t="shared" si="3"/>
        <v>#DIV/0!</v>
      </c>
      <c r="AM20" s="26"/>
      <c r="AN20" s="36"/>
      <c r="AO20" s="26"/>
      <c r="AP20" s="36"/>
      <c r="AQ20" s="26"/>
      <c r="AR20" s="37"/>
      <c r="AS20" s="26" t="str">
        <f t="shared" si="4"/>
        <v>#DIV/0!</v>
      </c>
    </row>
    <row r="21">
      <c r="A21" s="30" t="s">
        <v>13</v>
      </c>
      <c r="B21" s="31" t="s">
        <v>128</v>
      </c>
      <c r="C21" s="17">
        <v>2.92000000012E11</v>
      </c>
      <c r="D21" s="32">
        <v>391060.0</v>
      </c>
      <c r="E21" s="19" t="s">
        <v>129</v>
      </c>
      <c r="F21" s="19" t="s">
        <v>130</v>
      </c>
      <c r="G21" s="17" t="s">
        <v>46</v>
      </c>
      <c r="H21" s="20">
        <f t="shared" si="1"/>
        <v>3</v>
      </c>
      <c r="I21" s="21" t="s">
        <v>47</v>
      </c>
      <c r="J21" s="21" t="s">
        <v>2</v>
      </c>
      <c r="K21" s="22"/>
      <c r="L21" s="22"/>
      <c r="M21" s="22"/>
      <c r="N21" s="33">
        <v>3.0</v>
      </c>
      <c r="O21" s="22"/>
      <c r="P21" s="22"/>
      <c r="Q21" s="22"/>
      <c r="R21" s="22"/>
      <c r="S21" s="22"/>
      <c r="T21" s="22"/>
      <c r="U21" s="22"/>
      <c r="V21" s="22"/>
      <c r="W21" s="22"/>
      <c r="X21" s="22"/>
      <c r="Y21" s="22"/>
      <c r="Z21" s="24"/>
      <c r="AA21" s="22"/>
      <c r="AB21" s="22"/>
      <c r="AC21" s="22"/>
      <c r="AD21" s="22"/>
      <c r="AE21" s="22"/>
      <c r="AF21" s="22"/>
      <c r="AG21" s="22"/>
      <c r="AH21" s="22"/>
      <c r="AI21" s="23" t="s">
        <v>48</v>
      </c>
      <c r="AJ21" s="25" t="s">
        <v>49</v>
      </c>
      <c r="AK21" s="26">
        <f t="shared" si="2"/>
        <v>91.749</v>
      </c>
      <c r="AL21" s="26">
        <f t="shared" si="3"/>
        <v>170.391</v>
      </c>
      <c r="AM21" s="21">
        <v>129.14</v>
      </c>
      <c r="AN21" s="27" t="s">
        <v>131</v>
      </c>
      <c r="AO21" s="21">
        <v>133.0</v>
      </c>
      <c r="AP21" s="27" t="s">
        <v>132</v>
      </c>
      <c r="AQ21" s="26"/>
      <c r="AR21" s="37"/>
      <c r="AS21" s="26">
        <f t="shared" si="4"/>
        <v>131.07</v>
      </c>
    </row>
    <row r="22">
      <c r="A22" s="30" t="s">
        <v>12</v>
      </c>
      <c r="B22" s="40" t="s">
        <v>133</v>
      </c>
      <c r="C22" s="17">
        <v>2.92000000184E11</v>
      </c>
      <c r="D22" s="32">
        <v>452564.0</v>
      </c>
      <c r="E22" s="19" t="s">
        <v>134</v>
      </c>
      <c r="F22" s="19" t="s">
        <v>0</v>
      </c>
      <c r="G22" s="17" t="s">
        <v>46</v>
      </c>
      <c r="H22" s="20">
        <f t="shared" si="1"/>
        <v>90</v>
      </c>
      <c r="I22" s="21" t="s">
        <v>47</v>
      </c>
      <c r="J22" s="21" t="s">
        <v>2</v>
      </c>
      <c r="K22" s="22"/>
      <c r="L22" s="22"/>
      <c r="M22" s="33">
        <v>90.0</v>
      </c>
      <c r="N22" s="22"/>
      <c r="O22" s="22"/>
      <c r="P22" s="22"/>
      <c r="Q22" s="22"/>
      <c r="R22" s="22"/>
      <c r="S22" s="22"/>
      <c r="T22" s="22"/>
      <c r="U22" s="22"/>
      <c r="V22" s="22"/>
      <c r="W22" s="22"/>
      <c r="X22" s="22"/>
      <c r="Y22" s="22"/>
      <c r="Z22" s="24"/>
      <c r="AA22" s="22"/>
      <c r="AB22" s="22"/>
      <c r="AC22" s="22"/>
      <c r="AD22" s="22"/>
      <c r="AE22" s="22"/>
      <c r="AF22" s="22"/>
      <c r="AG22" s="22"/>
      <c r="AH22" s="22"/>
      <c r="AI22" s="23" t="s">
        <v>48</v>
      </c>
      <c r="AJ22" s="25" t="s">
        <v>49</v>
      </c>
      <c r="AK22" s="26">
        <f t="shared" si="2"/>
        <v>12.026</v>
      </c>
      <c r="AL22" s="26">
        <f t="shared" si="3"/>
        <v>22.334</v>
      </c>
      <c r="AM22" s="21">
        <v>17.5</v>
      </c>
      <c r="AN22" s="35" t="s">
        <v>135</v>
      </c>
      <c r="AO22" s="21">
        <v>16.86</v>
      </c>
      <c r="AP22" s="27" t="s">
        <v>136</v>
      </c>
      <c r="AQ22" s="26"/>
      <c r="AR22" s="37"/>
      <c r="AS22" s="26">
        <f t="shared" si="4"/>
        <v>17.18</v>
      </c>
    </row>
    <row r="23">
      <c r="A23" s="30" t="s">
        <v>10</v>
      </c>
      <c r="B23" s="31" t="s">
        <v>137</v>
      </c>
      <c r="C23" s="17">
        <v>2.92000000054E11</v>
      </c>
      <c r="D23" s="32">
        <v>150415.0</v>
      </c>
      <c r="E23" s="19" t="s">
        <v>138</v>
      </c>
      <c r="F23" s="19" t="s">
        <v>0</v>
      </c>
      <c r="G23" s="17" t="s">
        <v>46</v>
      </c>
      <c r="H23" s="20">
        <f t="shared" si="1"/>
        <v>44</v>
      </c>
      <c r="I23" s="21" t="s">
        <v>47</v>
      </c>
      <c r="J23" s="21" t="s">
        <v>2</v>
      </c>
      <c r="K23" s="33">
        <v>10.0</v>
      </c>
      <c r="L23" s="23">
        <v>4.0</v>
      </c>
      <c r="M23" s="22"/>
      <c r="N23" s="23">
        <v>25.0</v>
      </c>
      <c r="O23" s="22"/>
      <c r="P23" s="22"/>
      <c r="Q23" s="22"/>
      <c r="R23" s="22"/>
      <c r="S23" s="22"/>
      <c r="T23" s="23">
        <v>3.0</v>
      </c>
      <c r="U23" s="22"/>
      <c r="V23" s="22"/>
      <c r="W23" s="22"/>
      <c r="X23" s="23">
        <v>2.0</v>
      </c>
      <c r="Y23" s="22"/>
      <c r="Z23" s="24"/>
      <c r="AA23" s="22"/>
      <c r="AB23" s="22"/>
      <c r="AC23" s="22"/>
      <c r="AD23" s="22"/>
      <c r="AE23" s="22"/>
      <c r="AF23" s="22"/>
      <c r="AG23" s="22"/>
      <c r="AH23" s="22"/>
      <c r="AI23" s="23" t="s">
        <v>48</v>
      </c>
      <c r="AJ23" s="25" t="s">
        <v>49</v>
      </c>
      <c r="AK23" s="26">
        <f t="shared" si="2"/>
        <v>46.333</v>
      </c>
      <c r="AL23" s="26">
        <f t="shared" si="3"/>
        <v>86.047</v>
      </c>
      <c r="AM23" s="21">
        <v>88.78</v>
      </c>
      <c r="AN23" s="35" t="s">
        <v>139</v>
      </c>
      <c r="AO23" s="21">
        <v>44.89</v>
      </c>
      <c r="AP23" s="27" t="s">
        <v>140</v>
      </c>
      <c r="AQ23" s="21">
        <v>64.9</v>
      </c>
      <c r="AR23" s="38" t="s">
        <v>141</v>
      </c>
      <c r="AS23" s="26">
        <f t="shared" si="4"/>
        <v>66.19</v>
      </c>
    </row>
    <row r="24">
      <c r="A24" s="30" t="s">
        <v>32</v>
      </c>
      <c r="B24" s="31" t="s">
        <v>142</v>
      </c>
      <c r="C24" s="17">
        <v>2.92000000055E11</v>
      </c>
      <c r="D24" s="43">
        <v>264901.0</v>
      </c>
      <c r="E24" s="19" t="s">
        <v>143</v>
      </c>
      <c r="F24" s="19" t="s">
        <v>0</v>
      </c>
      <c r="G24" s="17" t="s">
        <v>46</v>
      </c>
      <c r="H24" s="20">
        <f t="shared" si="1"/>
        <v>8</v>
      </c>
      <c r="I24" s="21" t="s">
        <v>47</v>
      </c>
      <c r="J24" s="21" t="s">
        <v>2</v>
      </c>
      <c r="K24" s="22"/>
      <c r="L24" s="22"/>
      <c r="M24" s="22"/>
      <c r="N24" s="22"/>
      <c r="O24" s="22"/>
      <c r="P24" s="22"/>
      <c r="Q24" s="22"/>
      <c r="R24" s="22"/>
      <c r="S24" s="22"/>
      <c r="T24" s="22"/>
      <c r="U24" s="22"/>
      <c r="V24" s="22"/>
      <c r="W24" s="23">
        <f>2+2</f>
        <v>4</v>
      </c>
      <c r="X24" s="22"/>
      <c r="Y24" s="22"/>
      <c r="Z24" s="24"/>
      <c r="AA24" s="33"/>
      <c r="AB24" s="33"/>
      <c r="AC24" s="33"/>
      <c r="AD24" s="33"/>
      <c r="AE24" s="33"/>
      <c r="AF24" s="33"/>
      <c r="AG24" s="33">
        <v>4.0</v>
      </c>
      <c r="AH24" s="22"/>
      <c r="AI24" s="23" t="s">
        <v>48</v>
      </c>
      <c r="AJ24" s="25" t="s">
        <v>49</v>
      </c>
      <c r="AK24" s="26">
        <f t="shared" si="2"/>
        <v>48.66166667</v>
      </c>
      <c r="AL24" s="26">
        <f t="shared" si="3"/>
        <v>90.37166667</v>
      </c>
      <c r="AM24" s="21">
        <v>75.91</v>
      </c>
      <c r="AN24" s="27" t="s">
        <v>144</v>
      </c>
      <c r="AO24" s="21">
        <v>51.0</v>
      </c>
      <c r="AP24" s="27" t="s">
        <v>145</v>
      </c>
      <c r="AQ24" s="21">
        <v>81.64</v>
      </c>
      <c r="AR24" s="38" t="s">
        <v>146</v>
      </c>
      <c r="AS24" s="26">
        <f t="shared" si="4"/>
        <v>69.51666667</v>
      </c>
    </row>
    <row r="25">
      <c r="A25" s="44" t="s">
        <v>33</v>
      </c>
      <c r="B25" s="18" t="s">
        <v>147</v>
      </c>
      <c r="C25" s="17">
        <v>2.92000000203E11</v>
      </c>
      <c r="D25" s="43">
        <v>373851.0</v>
      </c>
      <c r="E25" s="19" t="s">
        <v>148</v>
      </c>
      <c r="F25" s="19" t="s">
        <v>0</v>
      </c>
      <c r="G25" s="17" t="s">
        <v>46</v>
      </c>
      <c r="H25" s="20">
        <f t="shared" si="1"/>
        <v>2</v>
      </c>
      <c r="I25" s="21" t="s">
        <v>47</v>
      </c>
      <c r="J25" s="21" t="s">
        <v>2</v>
      </c>
      <c r="K25" s="22"/>
      <c r="L25" s="22"/>
      <c r="M25" s="22"/>
      <c r="N25" s="22"/>
      <c r="O25" s="33"/>
      <c r="P25" s="22"/>
      <c r="Q25" s="22"/>
      <c r="R25" s="22"/>
      <c r="S25" s="22"/>
      <c r="T25" s="22"/>
      <c r="U25" s="22"/>
      <c r="V25" s="22"/>
      <c r="W25" s="22"/>
      <c r="X25" s="22"/>
      <c r="Y25" s="22"/>
      <c r="Z25" s="24"/>
      <c r="AA25" s="22"/>
      <c r="AB25" s="22"/>
      <c r="AC25" s="22"/>
      <c r="AD25" s="22"/>
      <c r="AE25" s="22"/>
      <c r="AF25" s="22"/>
      <c r="AG25" s="22"/>
      <c r="AH25" s="23">
        <v>2.0</v>
      </c>
      <c r="AI25" s="23" t="s">
        <v>48</v>
      </c>
      <c r="AJ25" s="25" t="s">
        <v>49</v>
      </c>
      <c r="AK25" s="26">
        <f t="shared" si="2"/>
        <v>30.632</v>
      </c>
      <c r="AL25" s="26">
        <f t="shared" si="3"/>
        <v>56.888</v>
      </c>
      <c r="AM25" s="21">
        <v>69.9</v>
      </c>
      <c r="AN25" s="27" t="s">
        <v>149</v>
      </c>
      <c r="AO25" s="21">
        <v>31.5</v>
      </c>
      <c r="AP25" s="35" t="s">
        <v>150</v>
      </c>
      <c r="AQ25" s="21">
        <v>29.88</v>
      </c>
      <c r="AR25" s="38" t="s">
        <v>151</v>
      </c>
      <c r="AS25" s="26">
        <f t="shared" si="4"/>
        <v>43.76</v>
      </c>
    </row>
    <row r="26">
      <c r="A26" s="15" t="s">
        <v>27</v>
      </c>
      <c r="B26" s="16" t="s">
        <v>152</v>
      </c>
      <c r="C26" s="37"/>
      <c r="D26" s="18">
        <v>342697.0</v>
      </c>
      <c r="E26" s="19" t="s">
        <v>153</v>
      </c>
      <c r="F26" s="19" t="s">
        <v>0</v>
      </c>
      <c r="G26" s="17" t="s">
        <v>46</v>
      </c>
      <c r="H26" s="20">
        <f t="shared" si="1"/>
        <v>5</v>
      </c>
      <c r="I26" s="21" t="s">
        <v>65</v>
      </c>
      <c r="J26" s="21"/>
      <c r="K26" s="22"/>
      <c r="L26" s="22"/>
      <c r="M26" s="22"/>
      <c r="N26" s="22"/>
      <c r="O26" s="22"/>
      <c r="P26" s="22"/>
      <c r="Q26" s="22"/>
      <c r="R26" s="22"/>
      <c r="S26" s="22"/>
      <c r="T26" s="22"/>
      <c r="U26" s="22"/>
      <c r="V26" s="22"/>
      <c r="W26" s="22"/>
      <c r="X26" s="22"/>
      <c r="Y26" s="22"/>
      <c r="Z26" s="24"/>
      <c r="AA26" s="22"/>
      <c r="AB26" s="23">
        <v>5.0</v>
      </c>
      <c r="AC26" s="22"/>
      <c r="AD26" s="22"/>
      <c r="AE26" s="22"/>
      <c r="AF26" s="22"/>
      <c r="AG26" s="22"/>
      <c r="AH26" s="22"/>
      <c r="AI26" s="23" t="s">
        <v>48</v>
      </c>
      <c r="AJ26" s="34"/>
      <c r="AK26" s="26" t="str">
        <f t="shared" si="2"/>
        <v>#DIV/0!</v>
      </c>
      <c r="AL26" s="26" t="str">
        <f t="shared" si="3"/>
        <v>#DIV/0!</v>
      </c>
      <c r="AM26" s="21"/>
      <c r="AN26" s="45"/>
      <c r="AO26" s="21"/>
      <c r="AP26" s="45"/>
      <c r="AQ26" s="26"/>
      <c r="AR26" s="37"/>
      <c r="AS26" s="26" t="str">
        <f t="shared" si="4"/>
        <v>#DIV/0!</v>
      </c>
    </row>
    <row r="27">
      <c r="A27" s="15" t="s">
        <v>27</v>
      </c>
      <c r="B27" s="16" t="s">
        <v>154</v>
      </c>
      <c r="C27" s="37"/>
      <c r="D27" s="18">
        <v>342697.0</v>
      </c>
      <c r="E27" s="19" t="s">
        <v>155</v>
      </c>
      <c r="F27" s="19" t="s">
        <v>0</v>
      </c>
      <c r="G27" s="17" t="s">
        <v>46</v>
      </c>
      <c r="H27" s="20">
        <f t="shared" si="1"/>
        <v>5</v>
      </c>
      <c r="I27" s="21" t="s">
        <v>65</v>
      </c>
      <c r="J27" s="26"/>
      <c r="K27" s="22"/>
      <c r="L27" s="22"/>
      <c r="M27" s="22"/>
      <c r="N27" s="22"/>
      <c r="O27" s="22"/>
      <c r="P27" s="22"/>
      <c r="Q27" s="22"/>
      <c r="R27" s="22"/>
      <c r="S27" s="22"/>
      <c r="T27" s="22"/>
      <c r="U27" s="22"/>
      <c r="V27" s="22"/>
      <c r="W27" s="22"/>
      <c r="X27" s="22"/>
      <c r="Y27" s="22"/>
      <c r="Z27" s="24"/>
      <c r="AA27" s="22"/>
      <c r="AB27" s="23">
        <v>5.0</v>
      </c>
      <c r="AC27" s="22"/>
      <c r="AD27" s="22"/>
      <c r="AE27" s="22"/>
      <c r="AF27" s="22"/>
      <c r="AG27" s="22"/>
      <c r="AH27" s="22"/>
      <c r="AI27" s="23" t="s">
        <v>48</v>
      </c>
      <c r="AJ27" s="34"/>
      <c r="AK27" s="26" t="str">
        <f t="shared" si="2"/>
        <v>#DIV/0!</v>
      </c>
      <c r="AL27" s="26" t="str">
        <f t="shared" si="3"/>
        <v>#DIV/0!</v>
      </c>
      <c r="AM27" s="26"/>
      <c r="AN27" s="36"/>
      <c r="AO27" s="26"/>
      <c r="AP27" s="36"/>
      <c r="AQ27" s="26"/>
      <c r="AR27" s="37"/>
      <c r="AS27" s="26" t="str">
        <f t="shared" si="4"/>
        <v>#DIV/0!</v>
      </c>
    </row>
    <row r="28">
      <c r="A28" s="15" t="s">
        <v>27</v>
      </c>
      <c r="B28" s="16" t="s">
        <v>156</v>
      </c>
      <c r="C28" s="37"/>
      <c r="D28" s="18">
        <v>342697.0</v>
      </c>
      <c r="E28" s="19" t="s">
        <v>157</v>
      </c>
      <c r="F28" s="19" t="s">
        <v>0</v>
      </c>
      <c r="G28" s="17" t="s">
        <v>46</v>
      </c>
      <c r="H28" s="20">
        <f t="shared" si="1"/>
        <v>5</v>
      </c>
      <c r="I28" s="21" t="s">
        <v>65</v>
      </c>
      <c r="J28" s="26"/>
      <c r="K28" s="22"/>
      <c r="L28" s="22"/>
      <c r="M28" s="22"/>
      <c r="N28" s="22"/>
      <c r="O28" s="22"/>
      <c r="P28" s="22"/>
      <c r="Q28" s="22"/>
      <c r="R28" s="22"/>
      <c r="S28" s="22"/>
      <c r="T28" s="22"/>
      <c r="U28" s="22"/>
      <c r="V28" s="22"/>
      <c r="W28" s="22"/>
      <c r="X28" s="22"/>
      <c r="Y28" s="22"/>
      <c r="Z28" s="24"/>
      <c r="AA28" s="22"/>
      <c r="AB28" s="23">
        <v>5.0</v>
      </c>
      <c r="AC28" s="22"/>
      <c r="AD28" s="22"/>
      <c r="AE28" s="22"/>
      <c r="AF28" s="22"/>
      <c r="AG28" s="22"/>
      <c r="AH28" s="22"/>
      <c r="AI28" s="23" t="s">
        <v>48</v>
      </c>
      <c r="AJ28" s="34"/>
      <c r="AK28" s="26" t="str">
        <f t="shared" si="2"/>
        <v>#DIV/0!</v>
      </c>
      <c r="AL28" s="26" t="str">
        <f t="shared" si="3"/>
        <v>#DIV/0!</v>
      </c>
      <c r="AM28" s="26"/>
      <c r="AN28" s="36"/>
      <c r="AO28" s="26"/>
      <c r="AP28" s="36"/>
      <c r="AQ28" s="26"/>
      <c r="AR28" s="37"/>
      <c r="AS28" s="26" t="str">
        <f t="shared" si="4"/>
        <v>#DIV/0!</v>
      </c>
    </row>
    <row r="29">
      <c r="A29" s="15" t="s">
        <v>27</v>
      </c>
      <c r="B29" s="16" t="s">
        <v>158</v>
      </c>
      <c r="C29" s="37"/>
      <c r="D29" s="18">
        <v>342697.0</v>
      </c>
      <c r="E29" s="19" t="s">
        <v>159</v>
      </c>
      <c r="F29" s="19" t="s">
        <v>0</v>
      </c>
      <c r="G29" s="17" t="s">
        <v>46</v>
      </c>
      <c r="H29" s="20">
        <f t="shared" si="1"/>
        <v>5</v>
      </c>
      <c r="I29" s="21" t="s">
        <v>65</v>
      </c>
      <c r="J29" s="26"/>
      <c r="K29" s="22"/>
      <c r="L29" s="22"/>
      <c r="M29" s="22"/>
      <c r="N29" s="22"/>
      <c r="O29" s="22"/>
      <c r="P29" s="22"/>
      <c r="Q29" s="22"/>
      <c r="R29" s="22"/>
      <c r="S29" s="22"/>
      <c r="T29" s="22"/>
      <c r="U29" s="22"/>
      <c r="V29" s="22"/>
      <c r="W29" s="22"/>
      <c r="X29" s="22"/>
      <c r="Y29" s="22"/>
      <c r="Z29" s="24"/>
      <c r="AA29" s="22"/>
      <c r="AB29" s="23">
        <v>5.0</v>
      </c>
      <c r="AC29" s="22"/>
      <c r="AD29" s="22"/>
      <c r="AE29" s="22"/>
      <c r="AF29" s="22"/>
      <c r="AG29" s="22"/>
      <c r="AH29" s="22"/>
      <c r="AI29" s="23" t="s">
        <v>48</v>
      </c>
      <c r="AJ29" s="34"/>
      <c r="AK29" s="26" t="str">
        <f t="shared" si="2"/>
        <v>#DIV/0!</v>
      </c>
      <c r="AL29" s="26" t="str">
        <f t="shared" si="3"/>
        <v>#DIV/0!</v>
      </c>
      <c r="AM29" s="26"/>
      <c r="AN29" s="36"/>
      <c r="AO29" s="26"/>
      <c r="AP29" s="36"/>
      <c r="AQ29" s="26"/>
      <c r="AR29" s="37"/>
      <c r="AS29" s="26" t="str">
        <f t="shared" si="4"/>
        <v>#DIV/0!</v>
      </c>
    </row>
    <row r="30">
      <c r="A30" s="46" t="s">
        <v>33</v>
      </c>
      <c r="B30" s="47" t="s">
        <v>160</v>
      </c>
      <c r="C30" s="37"/>
      <c r="D30" s="48">
        <v>283234.0</v>
      </c>
      <c r="E30" s="19" t="s">
        <v>161</v>
      </c>
      <c r="F30" s="19" t="s">
        <v>0</v>
      </c>
      <c r="G30" s="17" t="s">
        <v>46</v>
      </c>
      <c r="H30" s="20">
        <f t="shared" si="1"/>
        <v>2</v>
      </c>
      <c r="I30" s="21" t="s">
        <v>65</v>
      </c>
      <c r="J30" s="26"/>
      <c r="K30" s="22"/>
      <c r="L30" s="22"/>
      <c r="M30" s="22"/>
      <c r="N30" s="22"/>
      <c r="O30" s="22"/>
      <c r="P30" s="22"/>
      <c r="Q30" s="22"/>
      <c r="R30" s="22"/>
      <c r="S30" s="22"/>
      <c r="T30" s="22"/>
      <c r="U30" s="22"/>
      <c r="V30" s="22"/>
      <c r="W30" s="22"/>
      <c r="X30" s="22"/>
      <c r="Y30" s="22"/>
      <c r="Z30" s="24"/>
      <c r="AA30" s="22"/>
      <c r="AB30" s="22"/>
      <c r="AC30" s="22"/>
      <c r="AD30" s="22"/>
      <c r="AE30" s="22"/>
      <c r="AF30" s="22"/>
      <c r="AG30" s="22"/>
      <c r="AH30" s="33">
        <v>2.0</v>
      </c>
      <c r="AI30" s="23" t="s">
        <v>48</v>
      </c>
      <c r="AJ30" s="34"/>
      <c r="AK30" s="26" t="str">
        <f t="shared" si="2"/>
        <v>#DIV/0!</v>
      </c>
      <c r="AL30" s="26" t="str">
        <f t="shared" si="3"/>
        <v>#DIV/0!</v>
      </c>
      <c r="AM30" s="26"/>
      <c r="AN30" s="36"/>
      <c r="AO30" s="26"/>
      <c r="AP30" s="36"/>
      <c r="AQ30" s="26"/>
      <c r="AR30" s="37"/>
      <c r="AS30" s="26" t="str">
        <f t="shared" si="4"/>
        <v>#DIV/0!</v>
      </c>
    </row>
    <row r="31">
      <c r="A31" s="30" t="s">
        <v>33</v>
      </c>
      <c r="B31" s="31" t="s">
        <v>162</v>
      </c>
      <c r="C31" s="37"/>
      <c r="D31" s="32">
        <v>68446.0</v>
      </c>
      <c r="E31" s="19" t="s">
        <v>163</v>
      </c>
      <c r="F31" s="19" t="s">
        <v>164</v>
      </c>
      <c r="G31" s="17" t="s">
        <v>46</v>
      </c>
      <c r="H31" s="20">
        <f t="shared" si="1"/>
        <v>5</v>
      </c>
      <c r="I31" s="21" t="s">
        <v>65</v>
      </c>
      <c r="J31" s="21"/>
      <c r="K31" s="22"/>
      <c r="L31" s="22"/>
      <c r="M31" s="22"/>
      <c r="N31" s="22"/>
      <c r="O31" s="22"/>
      <c r="P31" s="22"/>
      <c r="Q31" s="22"/>
      <c r="R31" s="22"/>
      <c r="S31" s="22"/>
      <c r="T31" s="22"/>
      <c r="U31" s="22"/>
      <c r="V31" s="22"/>
      <c r="W31" s="22"/>
      <c r="X31" s="22"/>
      <c r="Y31" s="22"/>
      <c r="Z31" s="24"/>
      <c r="AA31" s="22"/>
      <c r="AB31" s="22"/>
      <c r="AC31" s="22"/>
      <c r="AD31" s="22"/>
      <c r="AE31" s="22"/>
      <c r="AF31" s="22"/>
      <c r="AG31" s="22"/>
      <c r="AH31" s="33">
        <v>5.0</v>
      </c>
      <c r="AI31" s="23" t="s">
        <v>48</v>
      </c>
      <c r="AJ31" s="34"/>
      <c r="AK31" s="26">
        <f t="shared" si="2"/>
        <v>10.30166667</v>
      </c>
      <c r="AL31" s="26">
        <f t="shared" si="3"/>
        <v>19.13166667</v>
      </c>
      <c r="AM31" s="21">
        <v>11.8</v>
      </c>
      <c r="AN31" s="27" t="s">
        <v>165</v>
      </c>
      <c r="AO31" s="21">
        <v>14.9</v>
      </c>
      <c r="AP31" s="27" t="s">
        <v>166</v>
      </c>
      <c r="AQ31" s="21">
        <v>17.45</v>
      </c>
      <c r="AR31" s="38" t="s">
        <v>167</v>
      </c>
      <c r="AS31" s="26">
        <f t="shared" si="4"/>
        <v>14.71666667</v>
      </c>
    </row>
    <row r="32">
      <c r="A32" s="30" t="s">
        <v>13</v>
      </c>
      <c r="B32" s="31" t="s">
        <v>168</v>
      </c>
      <c r="C32" s="17">
        <v>2.92000000062E11</v>
      </c>
      <c r="D32" s="32">
        <v>423847.0</v>
      </c>
      <c r="E32" s="19" t="s">
        <v>169</v>
      </c>
      <c r="F32" s="19" t="s">
        <v>170</v>
      </c>
      <c r="G32" s="17" t="s">
        <v>46</v>
      </c>
      <c r="H32" s="20">
        <f t="shared" si="1"/>
        <v>5</v>
      </c>
      <c r="I32" s="21" t="s">
        <v>65</v>
      </c>
      <c r="J32" s="26"/>
      <c r="K32" s="22"/>
      <c r="L32" s="22"/>
      <c r="M32" s="22"/>
      <c r="N32" s="33">
        <v>5.0</v>
      </c>
      <c r="O32" s="22"/>
      <c r="P32" s="22"/>
      <c r="Q32" s="22"/>
      <c r="R32" s="22"/>
      <c r="S32" s="22"/>
      <c r="T32" s="22"/>
      <c r="U32" s="22"/>
      <c r="V32" s="22"/>
      <c r="W32" s="22"/>
      <c r="X32" s="22"/>
      <c r="Y32" s="22"/>
      <c r="Z32" s="24"/>
      <c r="AA32" s="22"/>
      <c r="AB32" s="22"/>
      <c r="AC32" s="22"/>
      <c r="AD32" s="22"/>
      <c r="AE32" s="22"/>
      <c r="AF32" s="22"/>
      <c r="AG32" s="22"/>
      <c r="AH32" s="22"/>
      <c r="AI32" s="23" t="s">
        <v>48</v>
      </c>
      <c r="AJ32" s="34"/>
      <c r="AK32" s="26" t="str">
        <f t="shared" si="2"/>
        <v>#DIV/0!</v>
      </c>
      <c r="AL32" s="26" t="str">
        <f t="shared" si="3"/>
        <v>#DIV/0!</v>
      </c>
      <c r="AM32" s="26"/>
      <c r="AN32" s="36"/>
      <c r="AO32" s="26"/>
      <c r="AP32" s="36"/>
      <c r="AQ32" s="26"/>
      <c r="AR32" s="37"/>
      <c r="AS32" s="26" t="str">
        <f t="shared" si="4"/>
        <v>#DIV/0!</v>
      </c>
    </row>
    <row r="33">
      <c r="A33" s="30" t="s">
        <v>22</v>
      </c>
      <c r="B33" s="31" t="s">
        <v>171</v>
      </c>
      <c r="C33" s="17">
        <v>2.92000000065E11</v>
      </c>
      <c r="D33" s="32">
        <v>355920.0</v>
      </c>
      <c r="E33" s="19" t="s">
        <v>172</v>
      </c>
      <c r="F33" s="19" t="s">
        <v>170</v>
      </c>
      <c r="G33" s="17" t="s">
        <v>46</v>
      </c>
      <c r="H33" s="20">
        <f t="shared" si="1"/>
        <v>14</v>
      </c>
      <c r="I33" s="21" t="s">
        <v>47</v>
      </c>
      <c r="J33" s="21" t="s">
        <v>2</v>
      </c>
      <c r="K33" s="22"/>
      <c r="L33" s="22"/>
      <c r="M33" s="22"/>
      <c r="N33" s="22"/>
      <c r="O33" s="22"/>
      <c r="P33" s="22"/>
      <c r="Q33" s="22"/>
      <c r="R33" s="22"/>
      <c r="S33" s="22"/>
      <c r="T33" s="22"/>
      <c r="U33" s="33"/>
      <c r="V33" s="33"/>
      <c r="W33" s="33">
        <f>8+6</f>
        <v>14</v>
      </c>
      <c r="X33" s="22"/>
      <c r="Y33" s="22"/>
      <c r="Z33" s="24"/>
      <c r="AA33" s="22"/>
      <c r="AB33" s="22"/>
      <c r="AC33" s="22"/>
      <c r="AD33" s="22"/>
      <c r="AE33" s="22"/>
      <c r="AF33" s="22"/>
      <c r="AG33" s="22"/>
      <c r="AH33" s="22"/>
      <c r="AI33" s="23" t="s">
        <v>48</v>
      </c>
      <c r="AJ33" s="25" t="s">
        <v>49</v>
      </c>
      <c r="AK33" s="26">
        <f t="shared" si="2"/>
        <v>41.524</v>
      </c>
      <c r="AL33" s="26">
        <f t="shared" si="3"/>
        <v>77.116</v>
      </c>
      <c r="AM33" s="21">
        <v>69.77</v>
      </c>
      <c r="AN33" s="27" t="s">
        <v>173</v>
      </c>
      <c r="AO33" s="21">
        <v>64.0</v>
      </c>
      <c r="AP33" s="35" t="s">
        <v>174</v>
      </c>
      <c r="AQ33" s="21">
        <v>44.19</v>
      </c>
      <c r="AR33" s="38" t="s">
        <v>175</v>
      </c>
      <c r="AS33" s="26">
        <f t="shared" si="4"/>
        <v>59.32</v>
      </c>
    </row>
    <row r="34">
      <c r="A34" s="30" t="s">
        <v>16</v>
      </c>
      <c r="B34" s="31" t="s">
        <v>176</v>
      </c>
      <c r="C34" s="17">
        <v>2.92000000204E11</v>
      </c>
      <c r="D34" s="43">
        <v>417739.0</v>
      </c>
      <c r="E34" s="19" t="s">
        <v>177</v>
      </c>
      <c r="F34" s="19" t="s">
        <v>178</v>
      </c>
      <c r="G34" s="17" t="s">
        <v>46</v>
      </c>
      <c r="H34" s="20">
        <f t="shared" si="1"/>
        <v>2</v>
      </c>
      <c r="I34" s="21" t="s">
        <v>47</v>
      </c>
      <c r="J34" s="21" t="s">
        <v>2</v>
      </c>
      <c r="K34" s="22"/>
      <c r="L34" s="22"/>
      <c r="M34" s="22"/>
      <c r="N34" s="22"/>
      <c r="O34" s="22"/>
      <c r="P34" s="33"/>
      <c r="Q34" s="33">
        <v>2.0</v>
      </c>
      <c r="R34" s="22"/>
      <c r="S34" s="22"/>
      <c r="T34" s="22"/>
      <c r="U34" s="22"/>
      <c r="V34" s="22"/>
      <c r="W34" s="22"/>
      <c r="X34" s="22"/>
      <c r="Y34" s="22"/>
      <c r="Z34" s="24"/>
      <c r="AA34" s="22"/>
      <c r="AB34" s="22"/>
      <c r="AC34" s="22"/>
      <c r="AD34" s="22"/>
      <c r="AE34" s="22"/>
      <c r="AF34" s="22"/>
      <c r="AG34" s="22"/>
      <c r="AH34" s="22"/>
      <c r="AI34" s="23" t="s">
        <v>48</v>
      </c>
      <c r="AJ34" s="25" t="s">
        <v>49</v>
      </c>
      <c r="AK34" s="26">
        <f t="shared" si="2"/>
        <v>34.79933333</v>
      </c>
      <c r="AL34" s="26">
        <f t="shared" si="3"/>
        <v>64.62733333</v>
      </c>
      <c r="AM34" s="21">
        <v>46.22</v>
      </c>
      <c r="AN34" s="27" t="s">
        <v>179</v>
      </c>
      <c r="AO34" s="21">
        <v>60.52</v>
      </c>
      <c r="AP34" s="27" t="s">
        <v>180</v>
      </c>
      <c r="AQ34" s="21">
        <v>42.4</v>
      </c>
      <c r="AR34" s="28" t="s">
        <v>181</v>
      </c>
      <c r="AS34" s="26">
        <f t="shared" si="4"/>
        <v>49.71333333</v>
      </c>
    </row>
    <row r="35">
      <c r="A35" s="44" t="s">
        <v>33</v>
      </c>
      <c r="B35" s="18" t="s">
        <v>182</v>
      </c>
      <c r="C35" s="17">
        <v>2.92000000205E11</v>
      </c>
      <c r="D35" s="43">
        <v>331212.0</v>
      </c>
      <c r="E35" s="19" t="s">
        <v>183</v>
      </c>
      <c r="F35" s="19" t="s">
        <v>0</v>
      </c>
      <c r="G35" s="17" t="s">
        <v>46</v>
      </c>
      <c r="H35" s="20">
        <f t="shared" si="1"/>
        <v>2</v>
      </c>
      <c r="I35" s="21" t="s">
        <v>47</v>
      </c>
      <c r="J35" s="21" t="s">
        <v>2</v>
      </c>
      <c r="K35" s="22"/>
      <c r="L35" s="22"/>
      <c r="M35" s="22"/>
      <c r="N35" s="22"/>
      <c r="O35" s="33"/>
      <c r="P35" s="22"/>
      <c r="Q35" s="22"/>
      <c r="R35" s="22"/>
      <c r="S35" s="22"/>
      <c r="T35" s="22"/>
      <c r="U35" s="22"/>
      <c r="V35" s="22"/>
      <c r="W35" s="22"/>
      <c r="X35" s="22"/>
      <c r="Y35" s="22"/>
      <c r="Z35" s="24"/>
      <c r="AA35" s="22"/>
      <c r="AB35" s="22"/>
      <c r="AC35" s="22"/>
      <c r="AD35" s="22"/>
      <c r="AE35" s="22"/>
      <c r="AF35" s="22"/>
      <c r="AG35" s="22"/>
      <c r="AH35" s="23">
        <v>2.0</v>
      </c>
      <c r="AI35" s="23" t="s">
        <v>48</v>
      </c>
      <c r="AJ35" s="25" t="s">
        <v>49</v>
      </c>
      <c r="AK35" s="26">
        <f t="shared" si="2"/>
        <v>34.50766667</v>
      </c>
      <c r="AL35" s="26">
        <f t="shared" si="3"/>
        <v>64.08566667</v>
      </c>
      <c r="AM35" s="21">
        <v>44.99</v>
      </c>
      <c r="AN35" s="27" t="s">
        <v>184</v>
      </c>
      <c r="AO35" s="21">
        <v>55.0</v>
      </c>
      <c r="AP35" s="27" t="s">
        <v>185</v>
      </c>
      <c r="AQ35" s="21">
        <v>47.9</v>
      </c>
      <c r="AR35" s="38" t="s">
        <v>186</v>
      </c>
      <c r="AS35" s="26">
        <f t="shared" si="4"/>
        <v>49.29666667</v>
      </c>
    </row>
    <row r="36">
      <c r="A36" s="49" t="s">
        <v>21</v>
      </c>
      <c r="B36" s="50" t="s">
        <v>187</v>
      </c>
      <c r="C36" s="51">
        <v>2.92000000206E11</v>
      </c>
      <c r="D36" s="49">
        <v>377788.0</v>
      </c>
      <c r="E36" s="19" t="s">
        <v>188</v>
      </c>
      <c r="F36" s="51" t="s">
        <v>189</v>
      </c>
      <c r="G36" s="51" t="s">
        <v>46</v>
      </c>
      <c r="H36" s="52">
        <f t="shared" si="1"/>
        <v>5</v>
      </c>
      <c r="I36" s="53" t="s">
        <v>47</v>
      </c>
      <c r="J36" s="53" t="s">
        <v>2</v>
      </c>
      <c r="K36" s="52"/>
      <c r="L36" s="52"/>
      <c r="M36" s="52"/>
      <c r="N36" s="52"/>
      <c r="O36" s="52"/>
      <c r="P36" s="54"/>
      <c r="Q36" s="54"/>
      <c r="R36" s="52"/>
      <c r="S36" s="52"/>
      <c r="T36" s="52"/>
      <c r="U36" s="52"/>
      <c r="V36" s="54">
        <v>5.0</v>
      </c>
      <c r="W36" s="52"/>
      <c r="X36" s="52"/>
      <c r="Y36" s="52"/>
      <c r="Z36" s="55"/>
      <c r="AA36" s="52"/>
      <c r="AB36" s="52"/>
      <c r="AC36" s="52"/>
      <c r="AD36" s="52"/>
      <c r="AE36" s="52"/>
      <c r="AF36" s="52"/>
      <c r="AG36" s="52"/>
      <c r="AH36" s="52"/>
      <c r="AI36" s="54" t="s">
        <v>48</v>
      </c>
      <c r="AJ36" s="25" t="s">
        <v>49</v>
      </c>
      <c r="AK36" s="26">
        <f t="shared" si="2"/>
        <v>19.84313333</v>
      </c>
      <c r="AL36" s="26">
        <f t="shared" si="3"/>
        <v>36.85153333</v>
      </c>
      <c r="AM36" s="56">
        <f>133.22/5</f>
        <v>26.644</v>
      </c>
      <c r="AN36" s="27" t="s">
        <v>190</v>
      </c>
      <c r="AO36" s="56">
        <f>184/5</f>
        <v>36.8</v>
      </c>
      <c r="AP36" s="27" t="s">
        <v>191</v>
      </c>
      <c r="AQ36" s="56">
        <f>107.99/5</f>
        <v>21.598</v>
      </c>
      <c r="AR36" s="57" t="s">
        <v>192</v>
      </c>
      <c r="AS36" s="56">
        <f t="shared" si="4"/>
        <v>28.34733333</v>
      </c>
    </row>
    <row r="37">
      <c r="A37" s="30" t="s">
        <v>10</v>
      </c>
      <c r="B37" s="31" t="s">
        <v>193</v>
      </c>
      <c r="C37" s="17">
        <v>2.92000000183E11</v>
      </c>
      <c r="D37" s="32">
        <v>468616.0</v>
      </c>
      <c r="E37" s="19" t="s">
        <v>194</v>
      </c>
      <c r="F37" s="19" t="s">
        <v>0</v>
      </c>
      <c r="G37" s="17" t="s">
        <v>46</v>
      </c>
      <c r="H37" s="20">
        <f t="shared" si="1"/>
        <v>56</v>
      </c>
      <c r="I37" s="21" t="s">
        <v>47</v>
      </c>
      <c r="J37" s="21" t="s">
        <v>2</v>
      </c>
      <c r="K37" s="33">
        <v>10.0</v>
      </c>
      <c r="L37" s="23">
        <v>4.0</v>
      </c>
      <c r="M37" s="22"/>
      <c r="N37" s="23">
        <v>30.0</v>
      </c>
      <c r="O37" s="22"/>
      <c r="P37" s="22"/>
      <c r="Q37" s="23">
        <v>2.0</v>
      </c>
      <c r="R37" s="22"/>
      <c r="S37" s="22"/>
      <c r="T37" s="23">
        <v>2.0</v>
      </c>
      <c r="U37" s="22"/>
      <c r="V37" s="22"/>
      <c r="W37" s="23">
        <v>2.0</v>
      </c>
      <c r="X37" s="23">
        <v>2.0</v>
      </c>
      <c r="Y37" s="22"/>
      <c r="Z37" s="24"/>
      <c r="AA37" s="22"/>
      <c r="AB37" s="22"/>
      <c r="AC37" s="22"/>
      <c r="AD37" s="22"/>
      <c r="AE37" s="22"/>
      <c r="AF37" s="22"/>
      <c r="AG37" s="23">
        <v>4.0</v>
      </c>
      <c r="AH37" s="22"/>
      <c r="AI37" s="23" t="s">
        <v>48</v>
      </c>
      <c r="AJ37" s="25" t="s">
        <v>49</v>
      </c>
      <c r="AK37" s="26">
        <f t="shared" si="2"/>
        <v>44.05333333</v>
      </c>
      <c r="AL37" s="26">
        <f t="shared" si="3"/>
        <v>81.81333333</v>
      </c>
      <c r="AM37" s="21">
        <v>61.0</v>
      </c>
      <c r="AN37" s="27" t="s">
        <v>195</v>
      </c>
      <c r="AO37" s="21">
        <v>75.9</v>
      </c>
      <c r="AP37" s="27" t="s">
        <v>196</v>
      </c>
      <c r="AQ37" s="21">
        <v>51.9</v>
      </c>
      <c r="AR37" s="38" t="s">
        <v>197</v>
      </c>
      <c r="AS37" s="26">
        <f t="shared" si="4"/>
        <v>62.93333333</v>
      </c>
    </row>
    <row r="38">
      <c r="A38" s="30" t="s">
        <v>10</v>
      </c>
      <c r="B38" s="31" t="s">
        <v>198</v>
      </c>
      <c r="C38" s="17">
        <v>2.92000000059E11</v>
      </c>
      <c r="D38" s="32">
        <v>329421.0</v>
      </c>
      <c r="E38" s="19" t="s">
        <v>199</v>
      </c>
      <c r="F38" s="19" t="s">
        <v>0</v>
      </c>
      <c r="G38" s="17" t="s">
        <v>46</v>
      </c>
      <c r="H38" s="20">
        <f t="shared" si="1"/>
        <v>32</v>
      </c>
      <c r="I38" s="21" t="s">
        <v>47</v>
      </c>
      <c r="J38" s="21" t="s">
        <v>2</v>
      </c>
      <c r="K38" s="33">
        <v>10.0</v>
      </c>
      <c r="L38" s="23">
        <v>4.0</v>
      </c>
      <c r="M38" s="22"/>
      <c r="N38" s="23">
        <v>10.0</v>
      </c>
      <c r="O38" s="22"/>
      <c r="P38" s="22"/>
      <c r="Q38" s="22"/>
      <c r="R38" s="22"/>
      <c r="S38" s="22"/>
      <c r="T38" s="23">
        <v>2.0</v>
      </c>
      <c r="U38" s="22"/>
      <c r="V38" s="22"/>
      <c r="W38" s="23">
        <v>2.0</v>
      </c>
      <c r="X38" s="22"/>
      <c r="Y38" s="22"/>
      <c r="Z38" s="24"/>
      <c r="AA38" s="22"/>
      <c r="AB38" s="22"/>
      <c r="AC38" s="22"/>
      <c r="AD38" s="22"/>
      <c r="AE38" s="22"/>
      <c r="AF38" s="22"/>
      <c r="AG38" s="23">
        <v>4.0</v>
      </c>
      <c r="AH38" s="22"/>
      <c r="AI38" s="23" t="s">
        <v>48</v>
      </c>
      <c r="AJ38" s="25" t="s">
        <v>49</v>
      </c>
      <c r="AK38" s="26">
        <f t="shared" si="2"/>
        <v>63.994</v>
      </c>
      <c r="AL38" s="26">
        <f t="shared" si="3"/>
        <v>118.846</v>
      </c>
      <c r="AM38" s="21">
        <v>91.42</v>
      </c>
      <c r="AN38" s="27" t="s">
        <v>200</v>
      </c>
      <c r="AO38" s="58">
        <v>111.84</v>
      </c>
      <c r="AP38" s="59" t="s">
        <v>201</v>
      </c>
      <c r="AQ38" s="17">
        <v>85.65</v>
      </c>
      <c r="AR38" s="60" t="s">
        <v>202</v>
      </c>
      <c r="AS38" s="26">
        <f>AVERAGE(AM38,AP38,AR38)</f>
        <v>91.42</v>
      </c>
    </row>
    <row r="39">
      <c r="A39" s="61" t="s">
        <v>33</v>
      </c>
      <c r="B39" s="62" t="s">
        <v>203</v>
      </c>
      <c r="C39" s="37"/>
      <c r="D39" s="63">
        <v>126543.0</v>
      </c>
      <c r="E39" s="64" t="s">
        <v>204</v>
      </c>
      <c r="F39" s="19" t="s">
        <v>164</v>
      </c>
      <c r="G39" s="17" t="s">
        <v>46</v>
      </c>
      <c r="H39" s="20">
        <f t="shared" si="1"/>
        <v>4</v>
      </c>
      <c r="I39" s="21" t="s">
        <v>65</v>
      </c>
      <c r="J39" s="26"/>
      <c r="K39" s="22"/>
      <c r="L39" s="22"/>
      <c r="M39" s="22"/>
      <c r="N39" s="22"/>
      <c r="O39" s="22"/>
      <c r="P39" s="22"/>
      <c r="Q39" s="22"/>
      <c r="R39" s="22"/>
      <c r="S39" s="22"/>
      <c r="T39" s="22"/>
      <c r="U39" s="22"/>
      <c r="V39" s="22"/>
      <c r="W39" s="22"/>
      <c r="X39" s="22"/>
      <c r="Y39" s="22"/>
      <c r="Z39" s="24"/>
      <c r="AA39" s="22"/>
      <c r="AB39" s="22"/>
      <c r="AC39" s="22"/>
      <c r="AD39" s="22"/>
      <c r="AE39" s="22"/>
      <c r="AF39" s="22"/>
      <c r="AG39" s="22"/>
      <c r="AH39" s="33">
        <v>4.0</v>
      </c>
      <c r="AI39" s="23" t="s">
        <v>48</v>
      </c>
      <c r="AJ39" s="34"/>
      <c r="AK39" s="26" t="str">
        <f t="shared" si="2"/>
        <v>#DIV/0!</v>
      </c>
      <c r="AL39" s="26" t="str">
        <f t="shared" si="3"/>
        <v>#DIV/0!</v>
      </c>
      <c r="AM39" s="26"/>
      <c r="AN39" s="36"/>
      <c r="AO39" s="26"/>
      <c r="AP39" s="36"/>
      <c r="AQ39" s="26"/>
      <c r="AR39" s="37"/>
      <c r="AS39" s="26" t="str">
        <f t="shared" ref="AS39:AS162" si="5">AVERAGE(AM39,AO39,AQ39)</f>
        <v>#DIV/0!</v>
      </c>
    </row>
    <row r="40">
      <c r="A40" s="61" t="s">
        <v>33</v>
      </c>
      <c r="B40" s="62" t="s">
        <v>205</v>
      </c>
      <c r="C40" s="37"/>
      <c r="D40" s="63">
        <v>126543.0</v>
      </c>
      <c r="E40" s="19" t="s">
        <v>206</v>
      </c>
      <c r="F40" s="19" t="s">
        <v>164</v>
      </c>
      <c r="G40" s="17" t="s">
        <v>46</v>
      </c>
      <c r="H40" s="20">
        <f t="shared" si="1"/>
        <v>4</v>
      </c>
      <c r="I40" s="21" t="s">
        <v>65</v>
      </c>
      <c r="J40" s="26"/>
      <c r="K40" s="22"/>
      <c r="L40" s="22"/>
      <c r="M40" s="22"/>
      <c r="N40" s="22"/>
      <c r="O40" s="22"/>
      <c r="P40" s="22"/>
      <c r="Q40" s="22"/>
      <c r="R40" s="22"/>
      <c r="S40" s="22"/>
      <c r="T40" s="22"/>
      <c r="U40" s="22"/>
      <c r="V40" s="22"/>
      <c r="W40" s="22"/>
      <c r="X40" s="22"/>
      <c r="Y40" s="22"/>
      <c r="Z40" s="24"/>
      <c r="AA40" s="22"/>
      <c r="AB40" s="22"/>
      <c r="AC40" s="22"/>
      <c r="AD40" s="22"/>
      <c r="AE40" s="22"/>
      <c r="AF40" s="22"/>
      <c r="AG40" s="22"/>
      <c r="AH40" s="33">
        <v>4.0</v>
      </c>
      <c r="AI40" s="23" t="s">
        <v>48</v>
      </c>
      <c r="AJ40" s="34"/>
      <c r="AK40" s="26" t="str">
        <f t="shared" si="2"/>
        <v>#DIV/0!</v>
      </c>
      <c r="AL40" s="26" t="str">
        <f t="shared" si="3"/>
        <v>#DIV/0!</v>
      </c>
      <c r="AM40" s="26"/>
      <c r="AN40" s="36"/>
      <c r="AO40" s="26"/>
      <c r="AP40" s="36"/>
      <c r="AQ40" s="26"/>
      <c r="AR40" s="37"/>
      <c r="AS40" s="26" t="str">
        <f t="shared" si="5"/>
        <v>#DIV/0!</v>
      </c>
    </row>
    <row r="41">
      <c r="A41" s="61" t="s">
        <v>33</v>
      </c>
      <c r="B41" s="62" t="s">
        <v>207</v>
      </c>
      <c r="C41" s="37"/>
      <c r="D41" s="63">
        <v>126543.0</v>
      </c>
      <c r="E41" s="19" t="s">
        <v>208</v>
      </c>
      <c r="F41" s="19" t="s">
        <v>164</v>
      </c>
      <c r="G41" s="17" t="s">
        <v>46</v>
      </c>
      <c r="H41" s="20">
        <f t="shared" si="1"/>
        <v>4</v>
      </c>
      <c r="I41" s="21" t="s">
        <v>65</v>
      </c>
      <c r="J41" s="26"/>
      <c r="K41" s="22"/>
      <c r="L41" s="22"/>
      <c r="M41" s="22"/>
      <c r="N41" s="22"/>
      <c r="O41" s="22"/>
      <c r="P41" s="22"/>
      <c r="Q41" s="22"/>
      <c r="R41" s="22"/>
      <c r="S41" s="22"/>
      <c r="T41" s="22"/>
      <c r="U41" s="22"/>
      <c r="V41" s="22"/>
      <c r="W41" s="22"/>
      <c r="X41" s="22"/>
      <c r="Y41" s="22"/>
      <c r="Z41" s="24"/>
      <c r="AA41" s="22"/>
      <c r="AB41" s="22"/>
      <c r="AC41" s="22"/>
      <c r="AD41" s="22"/>
      <c r="AE41" s="22"/>
      <c r="AF41" s="22"/>
      <c r="AG41" s="22"/>
      <c r="AH41" s="33">
        <v>4.0</v>
      </c>
      <c r="AI41" s="23" t="s">
        <v>48</v>
      </c>
      <c r="AJ41" s="34"/>
      <c r="AK41" s="26" t="str">
        <f t="shared" si="2"/>
        <v>#DIV/0!</v>
      </c>
      <c r="AL41" s="26" t="str">
        <f t="shared" si="3"/>
        <v>#DIV/0!</v>
      </c>
      <c r="AM41" s="26"/>
      <c r="AN41" s="36"/>
      <c r="AO41" s="26"/>
      <c r="AP41" s="36"/>
      <c r="AQ41" s="26"/>
      <c r="AR41" s="37"/>
      <c r="AS41" s="26" t="str">
        <f t="shared" si="5"/>
        <v>#DIV/0!</v>
      </c>
    </row>
    <row r="42">
      <c r="A42" s="61" t="s">
        <v>33</v>
      </c>
      <c r="B42" s="62" t="s">
        <v>209</v>
      </c>
      <c r="C42" s="37"/>
      <c r="D42" s="63">
        <v>126543.0</v>
      </c>
      <c r="E42" s="19" t="s">
        <v>209</v>
      </c>
      <c r="F42" s="19" t="s">
        <v>164</v>
      </c>
      <c r="G42" s="17" t="s">
        <v>46</v>
      </c>
      <c r="H42" s="20">
        <f t="shared" si="1"/>
        <v>1</v>
      </c>
      <c r="I42" s="21" t="s">
        <v>65</v>
      </c>
      <c r="J42" s="26"/>
      <c r="K42" s="22"/>
      <c r="L42" s="22"/>
      <c r="M42" s="22"/>
      <c r="N42" s="22"/>
      <c r="O42" s="22"/>
      <c r="P42" s="22"/>
      <c r="Q42" s="22"/>
      <c r="R42" s="22"/>
      <c r="S42" s="22"/>
      <c r="T42" s="22"/>
      <c r="U42" s="22"/>
      <c r="V42" s="22"/>
      <c r="W42" s="22"/>
      <c r="X42" s="22"/>
      <c r="Y42" s="22"/>
      <c r="Z42" s="24"/>
      <c r="AA42" s="22"/>
      <c r="AB42" s="22"/>
      <c r="AC42" s="22"/>
      <c r="AD42" s="22"/>
      <c r="AE42" s="22"/>
      <c r="AF42" s="22"/>
      <c r="AG42" s="22"/>
      <c r="AH42" s="33">
        <v>1.0</v>
      </c>
      <c r="AI42" s="23" t="s">
        <v>48</v>
      </c>
      <c r="AJ42" s="34"/>
      <c r="AK42" s="26" t="str">
        <f t="shared" si="2"/>
        <v>#DIV/0!</v>
      </c>
      <c r="AL42" s="26" t="str">
        <f t="shared" si="3"/>
        <v>#DIV/0!</v>
      </c>
      <c r="AM42" s="26"/>
      <c r="AN42" s="36"/>
      <c r="AO42" s="26"/>
      <c r="AP42" s="36"/>
      <c r="AQ42" s="26"/>
      <c r="AR42" s="37"/>
      <c r="AS42" s="26" t="str">
        <f t="shared" si="5"/>
        <v>#DIV/0!</v>
      </c>
    </row>
    <row r="43">
      <c r="A43" s="49" t="s">
        <v>21</v>
      </c>
      <c r="B43" s="50" t="s">
        <v>210</v>
      </c>
      <c r="C43" s="65"/>
      <c r="D43" s="49">
        <v>434221.0</v>
      </c>
      <c r="E43" s="19" t="s">
        <v>211</v>
      </c>
      <c r="F43" s="19" t="s">
        <v>0</v>
      </c>
      <c r="G43" s="51" t="s">
        <v>46</v>
      </c>
      <c r="H43" s="20">
        <f t="shared" si="1"/>
        <v>1</v>
      </c>
      <c r="I43" s="53" t="s">
        <v>65</v>
      </c>
      <c r="J43" s="53"/>
      <c r="K43" s="52"/>
      <c r="L43" s="52"/>
      <c r="M43" s="52"/>
      <c r="N43" s="52"/>
      <c r="O43" s="52"/>
      <c r="P43" s="52"/>
      <c r="Q43" s="52"/>
      <c r="R43" s="52"/>
      <c r="S43" s="52"/>
      <c r="T43" s="52"/>
      <c r="U43" s="54"/>
      <c r="V43" s="54">
        <v>1.0</v>
      </c>
      <c r="W43" s="52"/>
      <c r="X43" s="52"/>
      <c r="Y43" s="52"/>
      <c r="Z43" s="55"/>
      <c r="AA43" s="52"/>
      <c r="AB43" s="52"/>
      <c r="AC43" s="52"/>
      <c r="AD43" s="52"/>
      <c r="AE43" s="52"/>
      <c r="AF43" s="52"/>
      <c r="AG43" s="52"/>
      <c r="AH43" s="52"/>
      <c r="AI43" s="23" t="s">
        <v>48</v>
      </c>
      <c r="AJ43" s="34"/>
      <c r="AK43" s="26">
        <f t="shared" si="2"/>
        <v>165.354</v>
      </c>
      <c r="AL43" s="26">
        <f t="shared" si="3"/>
        <v>307.086</v>
      </c>
      <c r="AM43" s="53">
        <v>239.0</v>
      </c>
      <c r="AN43" s="27" t="s">
        <v>212</v>
      </c>
      <c r="AO43" s="53">
        <v>189.66</v>
      </c>
      <c r="AP43" s="27" t="s">
        <v>213</v>
      </c>
      <c r="AQ43" s="53">
        <v>280.0</v>
      </c>
      <c r="AR43" s="66" t="s">
        <v>214</v>
      </c>
      <c r="AS43" s="26">
        <f t="shared" si="5"/>
        <v>236.22</v>
      </c>
    </row>
    <row r="44">
      <c r="A44" s="30" t="s">
        <v>23</v>
      </c>
      <c r="B44" s="31" t="s">
        <v>215</v>
      </c>
      <c r="C44" s="17">
        <v>2.9200000006E11</v>
      </c>
      <c r="D44" s="32">
        <v>354950.0</v>
      </c>
      <c r="E44" s="19" t="s">
        <v>216</v>
      </c>
      <c r="F44" s="19" t="s">
        <v>0</v>
      </c>
      <c r="G44" s="17" t="s">
        <v>46</v>
      </c>
      <c r="H44" s="20">
        <f t="shared" si="1"/>
        <v>2</v>
      </c>
      <c r="I44" s="21" t="s">
        <v>47</v>
      </c>
      <c r="J44" s="21" t="s">
        <v>2</v>
      </c>
      <c r="K44" s="22"/>
      <c r="L44" s="22"/>
      <c r="M44" s="22"/>
      <c r="N44" s="22"/>
      <c r="O44" s="22"/>
      <c r="P44" s="22"/>
      <c r="Q44" s="22"/>
      <c r="R44" s="22"/>
      <c r="S44" s="22"/>
      <c r="T44" s="22"/>
      <c r="U44" s="22"/>
      <c r="V44" s="22"/>
      <c r="W44" s="22"/>
      <c r="X44" s="33">
        <v>2.0</v>
      </c>
      <c r="Y44" s="22"/>
      <c r="Z44" s="24"/>
      <c r="AA44" s="22"/>
      <c r="AB44" s="22"/>
      <c r="AC44" s="22"/>
      <c r="AD44" s="22"/>
      <c r="AE44" s="22"/>
      <c r="AF44" s="22"/>
      <c r="AG44" s="22"/>
      <c r="AH44" s="22"/>
      <c r="AI44" s="23" t="s">
        <v>48</v>
      </c>
      <c r="AJ44" s="25" t="s">
        <v>217</v>
      </c>
      <c r="AK44" s="26">
        <f t="shared" si="2"/>
        <v>53.44033333</v>
      </c>
      <c r="AL44" s="26">
        <f t="shared" si="3"/>
        <v>99.24633333</v>
      </c>
      <c r="AM44" s="21">
        <v>74.9</v>
      </c>
      <c r="AN44" s="27" t="s">
        <v>218</v>
      </c>
      <c r="AO44" s="21">
        <v>79.23</v>
      </c>
      <c r="AP44" s="27" t="s">
        <v>219</v>
      </c>
      <c r="AQ44" s="21">
        <v>74.9</v>
      </c>
      <c r="AR44" s="38" t="s">
        <v>220</v>
      </c>
      <c r="AS44" s="26">
        <f t="shared" si="5"/>
        <v>76.34333333</v>
      </c>
    </row>
    <row r="45">
      <c r="A45" s="44" t="s">
        <v>33</v>
      </c>
      <c r="B45" s="18" t="s">
        <v>221</v>
      </c>
      <c r="C45" s="17">
        <v>2.92000000207E11</v>
      </c>
      <c r="D45" s="43">
        <v>282595.0</v>
      </c>
      <c r="E45" s="19" t="s">
        <v>222</v>
      </c>
      <c r="F45" s="19" t="s">
        <v>0</v>
      </c>
      <c r="G45" s="17" t="s">
        <v>46</v>
      </c>
      <c r="H45" s="20">
        <f t="shared" si="1"/>
        <v>2</v>
      </c>
      <c r="I45" s="21" t="s">
        <v>47</v>
      </c>
      <c r="J45" s="21" t="s">
        <v>2</v>
      </c>
      <c r="K45" s="22"/>
      <c r="L45" s="22"/>
      <c r="M45" s="22"/>
      <c r="N45" s="22"/>
      <c r="O45" s="33"/>
      <c r="P45" s="22"/>
      <c r="Q45" s="22"/>
      <c r="R45" s="22"/>
      <c r="S45" s="22"/>
      <c r="T45" s="22"/>
      <c r="U45" s="22"/>
      <c r="V45" s="22"/>
      <c r="W45" s="22"/>
      <c r="X45" s="22"/>
      <c r="Y45" s="22"/>
      <c r="Z45" s="24"/>
      <c r="AA45" s="22"/>
      <c r="AB45" s="22"/>
      <c r="AC45" s="22"/>
      <c r="AD45" s="22"/>
      <c r="AE45" s="22"/>
      <c r="AF45" s="22"/>
      <c r="AG45" s="22"/>
      <c r="AH45" s="23">
        <v>2.0</v>
      </c>
      <c r="AI45" s="23" t="s">
        <v>48</v>
      </c>
      <c r="AJ45" s="25" t="s">
        <v>217</v>
      </c>
      <c r="AK45" s="26">
        <f t="shared" si="2"/>
        <v>28.39433333</v>
      </c>
      <c r="AL45" s="26">
        <f t="shared" si="3"/>
        <v>52.73233333</v>
      </c>
      <c r="AM45" s="21">
        <v>39.79</v>
      </c>
      <c r="AN45" s="27" t="s">
        <v>223</v>
      </c>
      <c r="AO45" s="21">
        <v>39.9</v>
      </c>
      <c r="AP45" s="27" t="s">
        <v>224</v>
      </c>
      <c r="AQ45" s="21">
        <v>42.0</v>
      </c>
      <c r="AR45" s="38" t="s">
        <v>225</v>
      </c>
      <c r="AS45" s="26">
        <f t="shared" si="5"/>
        <v>40.56333333</v>
      </c>
    </row>
    <row r="46">
      <c r="A46" s="44" t="s">
        <v>33</v>
      </c>
      <c r="B46" s="31" t="s">
        <v>226</v>
      </c>
      <c r="C46" s="17">
        <v>2.92000000208E11</v>
      </c>
      <c r="D46" s="43">
        <v>240330.0</v>
      </c>
      <c r="E46" s="19" t="s">
        <v>227</v>
      </c>
      <c r="F46" s="19" t="s">
        <v>0</v>
      </c>
      <c r="G46" s="17" t="s">
        <v>46</v>
      </c>
      <c r="H46" s="20">
        <f t="shared" si="1"/>
        <v>2</v>
      </c>
      <c r="I46" s="21" t="s">
        <v>47</v>
      </c>
      <c r="J46" s="21" t="s">
        <v>2</v>
      </c>
      <c r="K46" s="22"/>
      <c r="L46" s="22"/>
      <c r="M46" s="22"/>
      <c r="N46" s="22"/>
      <c r="O46" s="33"/>
      <c r="P46" s="22"/>
      <c r="Q46" s="22"/>
      <c r="R46" s="22"/>
      <c r="S46" s="22"/>
      <c r="T46" s="22"/>
      <c r="U46" s="22"/>
      <c r="V46" s="22"/>
      <c r="W46" s="22"/>
      <c r="X46" s="22"/>
      <c r="Y46" s="22"/>
      <c r="Z46" s="24"/>
      <c r="AA46" s="22"/>
      <c r="AB46" s="22"/>
      <c r="AC46" s="22"/>
      <c r="AD46" s="22"/>
      <c r="AE46" s="22"/>
      <c r="AF46" s="22"/>
      <c r="AG46" s="22"/>
      <c r="AH46" s="33">
        <v>2.0</v>
      </c>
      <c r="AI46" s="23" t="s">
        <v>48</v>
      </c>
      <c r="AJ46" s="25" t="s">
        <v>49</v>
      </c>
      <c r="AK46" s="26">
        <f t="shared" si="2"/>
        <v>34.95566667</v>
      </c>
      <c r="AL46" s="26">
        <f t="shared" si="3"/>
        <v>64.91766667</v>
      </c>
      <c r="AM46" s="21">
        <v>45.5</v>
      </c>
      <c r="AN46" s="67" t="s">
        <v>228</v>
      </c>
      <c r="AO46" s="21">
        <v>52.15</v>
      </c>
      <c r="AP46" s="27" t="s">
        <v>229</v>
      </c>
      <c r="AQ46" s="21">
        <v>52.16</v>
      </c>
      <c r="AR46" s="38" t="s">
        <v>230</v>
      </c>
      <c r="AS46" s="26">
        <f t="shared" si="5"/>
        <v>49.93666667</v>
      </c>
    </row>
    <row r="47">
      <c r="A47" s="30" t="s">
        <v>16</v>
      </c>
      <c r="B47" s="31" t="s">
        <v>231</v>
      </c>
      <c r="C47" s="17">
        <v>2.92000000061E11</v>
      </c>
      <c r="D47" s="32">
        <v>246942.0</v>
      </c>
      <c r="E47" s="19" t="s">
        <v>232</v>
      </c>
      <c r="F47" s="19" t="s">
        <v>0</v>
      </c>
      <c r="G47" s="17" t="s">
        <v>46</v>
      </c>
      <c r="H47" s="20">
        <f t="shared" si="1"/>
        <v>10</v>
      </c>
      <c r="I47" s="21" t="s">
        <v>47</v>
      </c>
      <c r="J47" s="21" t="s">
        <v>2</v>
      </c>
      <c r="K47" s="22"/>
      <c r="L47" s="22"/>
      <c r="M47" s="22"/>
      <c r="N47" s="22"/>
      <c r="O47" s="22"/>
      <c r="P47" s="33"/>
      <c r="Q47" s="33">
        <v>3.0</v>
      </c>
      <c r="R47" s="22"/>
      <c r="S47" s="22"/>
      <c r="T47" s="22"/>
      <c r="U47" s="22"/>
      <c r="V47" s="22"/>
      <c r="W47" s="23">
        <v>2.0</v>
      </c>
      <c r="X47" s="23">
        <v>2.0</v>
      </c>
      <c r="Y47" s="22"/>
      <c r="Z47" s="24"/>
      <c r="AA47" s="22"/>
      <c r="AB47" s="22"/>
      <c r="AC47" s="22"/>
      <c r="AD47" s="22"/>
      <c r="AE47" s="22"/>
      <c r="AF47" s="22"/>
      <c r="AG47" s="23">
        <v>3.0</v>
      </c>
      <c r="AH47" s="22"/>
      <c r="AI47" s="23" t="s">
        <v>48</v>
      </c>
      <c r="AJ47" s="25" t="s">
        <v>233</v>
      </c>
      <c r="AK47" s="26">
        <f t="shared" si="2"/>
        <v>63.79333333</v>
      </c>
      <c r="AL47" s="26">
        <f t="shared" si="3"/>
        <v>118.4733333</v>
      </c>
      <c r="AM47" s="21">
        <v>90.89</v>
      </c>
      <c r="AN47" s="27" t="s">
        <v>234</v>
      </c>
      <c r="AO47" s="21">
        <v>97.61</v>
      </c>
      <c r="AP47" s="27" t="s">
        <v>235</v>
      </c>
      <c r="AQ47" s="21">
        <v>84.9</v>
      </c>
      <c r="AR47" s="38" t="s">
        <v>236</v>
      </c>
      <c r="AS47" s="26">
        <f t="shared" si="5"/>
        <v>91.13333333</v>
      </c>
    </row>
    <row r="48">
      <c r="A48" s="15" t="s">
        <v>27</v>
      </c>
      <c r="B48" s="16" t="s">
        <v>237</v>
      </c>
      <c r="C48" s="17">
        <v>2.92000000209E11</v>
      </c>
      <c r="D48" s="18">
        <v>355341.0</v>
      </c>
      <c r="E48" s="19" t="s">
        <v>238</v>
      </c>
      <c r="F48" s="19" t="s">
        <v>0</v>
      </c>
      <c r="G48" s="17" t="s">
        <v>46</v>
      </c>
      <c r="H48" s="20">
        <f t="shared" si="1"/>
        <v>5</v>
      </c>
      <c r="I48" s="21" t="s">
        <v>47</v>
      </c>
      <c r="J48" s="21" t="s">
        <v>2</v>
      </c>
      <c r="K48" s="22"/>
      <c r="L48" s="22"/>
      <c r="M48" s="22"/>
      <c r="N48" s="22"/>
      <c r="O48" s="22"/>
      <c r="P48" s="22"/>
      <c r="Q48" s="22"/>
      <c r="R48" s="22"/>
      <c r="S48" s="22"/>
      <c r="T48" s="22"/>
      <c r="U48" s="22"/>
      <c r="V48" s="22"/>
      <c r="W48" s="22"/>
      <c r="X48" s="22"/>
      <c r="Y48" s="22"/>
      <c r="Z48" s="24"/>
      <c r="AA48" s="22"/>
      <c r="AB48" s="23">
        <v>5.0</v>
      </c>
      <c r="AC48" s="22"/>
      <c r="AD48" s="22"/>
      <c r="AE48" s="22"/>
      <c r="AF48" s="22"/>
      <c r="AG48" s="22"/>
      <c r="AH48" s="22"/>
      <c r="AI48" s="23" t="s">
        <v>48</v>
      </c>
      <c r="AJ48" s="25" t="s">
        <v>217</v>
      </c>
      <c r="AK48" s="26">
        <f t="shared" si="2"/>
        <v>28.973</v>
      </c>
      <c r="AL48" s="26">
        <f t="shared" si="3"/>
        <v>53.807</v>
      </c>
      <c r="AM48" s="21">
        <v>27.67</v>
      </c>
      <c r="AN48" s="27" t="s">
        <v>239</v>
      </c>
      <c r="AO48" s="21">
        <v>49.9</v>
      </c>
      <c r="AP48" s="35" t="s">
        <v>240</v>
      </c>
      <c r="AQ48" s="21">
        <v>46.6</v>
      </c>
      <c r="AR48" s="28" t="s">
        <v>241</v>
      </c>
      <c r="AS48" s="26">
        <f t="shared" si="5"/>
        <v>41.39</v>
      </c>
    </row>
    <row r="49">
      <c r="A49" s="30" t="s">
        <v>33</v>
      </c>
      <c r="B49" s="31" t="s">
        <v>242</v>
      </c>
      <c r="C49" s="17">
        <v>2.92000000066E11</v>
      </c>
      <c r="D49" s="43">
        <v>246959.0</v>
      </c>
      <c r="E49" s="19" t="s">
        <v>243</v>
      </c>
      <c r="F49" s="19" t="s">
        <v>0</v>
      </c>
      <c r="G49" s="17" t="s">
        <v>46</v>
      </c>
      <c r="H49" s="20">
        <f t="shared" si="1"/>
        <v>7</v>
      </c>
      <c r="I49" s="21" t="s">
        <v>47</v>
      </c>
      <c r="J49" s="21" t="s">
        <v>2</v>
      </c>
      <c r="K49" s="22"/>
      <c r="L49" s="22"/>
      <c r="M49" s="22"/>
      <c r="N49" s="22"/>
      <c r="O49" s="22"/>
      <c r="P49" s="22"/>
      <c r="Q49" s="22"/>
      <c r="R49" s="22"/>
      <c r="S49" s="22"/>
      <c r="T49" s="22"/>
      <c r="U49" s="22"/>
      <c r="V49" s="22"/>
      <c r="W49" s="22"/>
      <c r="X49" s="23">
        <v>2.0</v>
      </c>
      <c r="Y49" s="22"/>
      <c r="Z49" s="24"/>
      <c r="AA49" s="22"/>
      <c r="AB49" s="22"/>
      <c r="AC49" s="22"/>
      <c r="AD49" s="22"/>
      <c r="AE49" s="22"/>
      <c r="AF49" s="22"/>
      <c r="AG49" s="22"/>
      <c r="AH49" s="33">
        <v>5.0</v>
      </c>
      <c r="AI49" s="23" t="s">
        <v>48</v>
      </c>
      <c r="AJ49" s="25" t="s">
        <v>217</v>
      </c>
      <c r="AK49" s="26">
        <f t="shared" si="2"/>
        <v>50.66366667</v>
      </c>
      <c r="AL49" s="26">
        <f t="shared" si="3"/>
        <v>94.08966667</v>
      </c>
      <c r="AM49" s="21">
        <v>64.33</v>
      </c>
      <c r="AN49" s="27" t="s">
        <v>244</v>
      </c>
      <c r="AO49" s="21">
        <v>66.9</v>
      </c>
      <c r="AP49" s="27" t="s">
        <v>245</v>
      </c>
      <c r="AQ49" s="21">
        <v>85.9</v>
      </c>
      <c r="AR49" s="38" t="s">
        <v>246</v>
      </c>
      <c r="AS49" s="26">
        <f t="shared" si="5"/>
        <v>72.37666667</v>
      </c>
    </row>
    <row r="50">
      <c r="A50" s="30" t="s">
        <v>33</v>
      </c>
      <c r="B50" s="31" t="s">
        <v>247</v>
      </c>
      <c r="C50" s="17">
        <v>2.9200000021E11</v>
      </c>
      <c r="D50" s="43">
        <v>254984.0</v>
      </c>
      <c r="E50" s="19" t="s">
        <v>248</v>
      </c>
      <c r="F50" s="19" t="s">
        <v>0</v>
      </c>
      <c r="G50" s="17" t="s">
        <v>46</v>
      </c>
      <c r="H50" s="20">
        <f t="shared" si="1"/>
        <v>5</v>
      </c>
      <c r="I50" s="21" t="s">
        <v>47</v>
      </c>
      <c r="J50" s="21" t="s">
        <v>2</v>
      </c>
      <c r="K50" s="22"/>
      <c r="L50" s="22"/>
      <c r="M50" s="22"/>
      <c r="N50" s="22"/>
      <c r="O50" s="22"/>
      <c r="P50" s="22"/>
      <c r="Q50" s="22"/>
      <c r="R50" s="22"/>
      <c r="S50" s="22"/>
      <c r="T50" s="22"/>
      <c r="U50" s="22"/>
      <c r="V50" s="22"/>
      <c r="W50" s="22"/>
      <c r="X50" s="22"/>
      <c r="Y50" s="22"/>
      <c r="Z50" s="24"/>
      <c r="AA50" s="22"/>
      <c r="AB50" s="22"/>
      <c r="AC50" s="22"/>
      <c r="AD50" s="22"/>
      <c r="AE50" s="22"/>
      <c r="AF50" s="22"/>
      <c r="AG50" s="22"/>
      <c r="AH50" s="33">
        <v>5.0</v>
      </c>
      <c r="AI50" s="23" t="s">
        <v>48</v>
      </c>
      <c r="AJ50" s="25" t="s">
        <v>49</v>
      </c>
      <c r="AK50" s="26">
        <f t="shared" si="2"/>
        <v>33.31766667</v>
      </c>
      <c r="AL50" s="26">
        <f t="shared" si="3"/>
        <v>61.87566667</v>
      </c>
      <c r="AM50" s="21">
        <v>65.91</v>
      </c>
      <c r="AN50" s="27" t="s">
        <v>249</v>
      </c>
      <c r="AO50" s="21">
        <v>39.9</v>
      </c>
      <c r="AP50" s="27" t="s">
        <v>250</v>
      </c>
      <c r="AQ50" s="21">
        <v>36.98</v>
      </c>
      <c r="AR50" s="38" t="s">
        <v>251</v>
      </c>
      <c r="AS50" s="26">
        <f t="shared" si="5"/>
        <v>47.59666667</v>
      </c>
    </row>
    <row r="51">
      <c r="A51" s="30" t="s">
        <v>33</v>
      </c>
      <c r="B51" s="31" t="s">
        <v>252</v>
      </c>
      <c r="C51" s="17">
        <v>2.92000000211E11</v>
      </c>
      <c r="D51" s="32">
        <v>450220.0</v>
      </c>
      <c r="E51" s="19" t="s">
        <v>253</v>
      </c>
      <c r="F51" s="19" t="s">
        <v>0</v>
      </c>
      <c r="G51" s="17" t="s">
        <v>46</v>
      </c>
      <c r="H51" s="20">
        <f t="shared" si="1"/>
        <v>8</v>
      </c>
      <c r="I51" s="21" t="s">
        <v>47</v>
      </c>
      <c r="J51" s="21" t="s">
        <v>2</v>
      </c>
      <c r="K51" s="22"/>
      <c r="L51" s="22"/>
      <c r="M51" s="22"/>
      <c r="N51" s="22"/>
      <c r="O51" s="22"/>
      <c r="P51" s="22"/>
      <c r="Q51" s="22"/>
      <c r="R51" s="22"/>
      <c r="S51" s="22"/>
      <c r="T51" s="22"/>
      <c r="U51" s="22"/>
      <c r="V51" s="22"/>
      <c r="W51" s="22"/>
      <c r="X51" s="22"/>
      <c r="Y51" s="22"/>
      <c r="Z51" s="24"/>
      <c r="AA51" s="22"/>
      <c r="AB51" s="22"/>
      <c r="AC51" s="22"/>
      <c r="AD51" s="22"/>
      <c r="AE51" s="22"/>
      <c r="AF51" s="22"/>
      <c r="AG51" s="22"/>
      <c r="AH51" s="33">
        <v>8.0</v>
      </c>
      <c r="AI51" s="23" t="s">
        <v>48</v>
      </c>
      <c r="AJ51" s="25" t="s">
        <v>49</v>
      </c>
      <c r="AK51" s="26">
        <f t="shared" si="2"/>
        <v>10.318</v>
      </c>
      <c r="AL51" s="26">
        <f t="shared" si="3"/>
        <v>19.162</v>
      </c>
      <c r="AM51" s="21">
        <v>10.0</v>
      </c>
      <c r="AN51" s="27" t="s">
        <v>254</v>
      </c>
      <c r="AO51" s="21">
        <v>19.48</v>
      </c>
      <c r="AP51" s="27" t="s">
        <v>255</v>
      </c>
      <c r="AQ51" s="26"/>
      <c r="AR51" s="37"/>
      <c r="AS51" s="26">
        <f t="shared" si="5"/>
        <v>14.74</v>
      </c>
    </row>
    <row r="52">
      <c r="A52" s="30" t="s">
        <v>22</v>
      </c>
      <c r="B52" s="31" t="s">
        <v>256</v>
      </c>
      <c r="C52" s="17">
        <v>2.92000000068E11</v>
      </c>
      <c r="D52" s="32">
        <v>297962.0</v>
      </c>
      <c r="E52" s="19" t="s">
        <v>257</v>
      </c>
      <c r="F52" s="19" t="s">
        <v>0</v>
      </c>
      <c r="G52" s="17" t="s">
        <v>46</v>
      </c>
      <c r="H52" s="20">
        <f t="shared" si="1"/>
        <v>1</v>
      </c>
      <c r="I52" s="21" t="s">
        <v>47</v>
      </c>
      <c r="J52" s="21" t="s">
        <v>2</v>
      </c>
      <c r="K52" s="22"/>
      <c r="L52" s="22"/>
      <c r="M52" s="22"/>
      <c r="N52" s="22"/>
      <c r="O52" s="22"/>
      <c r="P52" s="22"/>
      <c r="Q52" s="22"/>
      <c r="R52" s="22"/>
      <c r="S52" s="22"/>
      <c r="T52" s="22"/>
      <c r="U52" s="33"/>
      <c r="V52" s="33"/>
      <c r="W52" s="33">
        <v>1.0</v>
      </c>
      <c r="X52" s="22"/>
      <c r="Y52" s="22"/>
      <c r="Z52" s="24"/>
      <c r="AA52" s="22"/>
      <c r="AB52" s="22"/>
      <c r="AC52" s="22"/>
      <c r="AD52" s="22"/>
      <c r="AE52" s="22"/>
      <c r="AF52" s="22"/>
      <c r="AG52" s="22"/>
      <c r="AH52" s="22"/>
      <c r="AI52" s="23" t="s">
        <v>48</v>
      </c>
      <c r="AJ52" s="25" t="s">
        <v>49</v>
      </c>
      <c r="AK52" s="26">
        <f t="shared" si="2"/>
        <v>124.8006667</v>
      </c>
      <c r="AL52" s="26">
        <f t="shared" si="3"/>
        <v>231.7726667</v>
      </c>
      <c r="AM52" s="21">
        <v>179.0</v>
      </c>
      <c r="AN52" s="27" t="s">
        <v>258</v>
      </c>
      <c r="AO52" s="21">
        <v>146.81</v>
      </c>
      <c r="AP52" s="27" t="s">
        <v>259</v>
      </c>
      <c r="AQ52" s="21">
        <v>209.05</v>
      </c>
      <c r="AR52" s="38" t="s">
        <v>260</v>
      </c>
      <c r="AS52" s="26">
        <f t="shared" si="5"/>
        <v>178.2866667</v>
      </c>
    </row>
    <row r="53">
      <c r="A53" s="30" t="s">
        <v>23</v>
      </c>
      <c r="B53" s="31" t="s">
        <v>261</v>
      </c>
      <c r="C53" s="17">
        <v>2.92000000102E11</v>
      </c>
      <c r="D53" s="32">
        <v>388005.0</v>
      </c>
      <c r="E53" s="19" t="s">
        <v>262</v>
      </c>
      <c r="F53" s="19" t="s">
        <v>189</v>
      </c>
      <c r="G53" s="17" t="s">
        <v>46</v>
      </c>
      <c r="H53" s="20">
        <f t="shared" si="1"/>
        <v>30</v>
      </c>
      <c r="I53" s="21" t="s">
        <v>47</v>
      </c>
      <c r="J53" s="21" t="s">
        <v>2</v>
      </c>
      <c r="K53" s="22"/>
      <c r="L53" s="22"/>
      <c r="M53" s="22"/>
      <c r="N53" s="22"/>
      <c r="O53" s="22"/>
      <c r="P53" s="22"/>
      <c r="Q53" s="22"/>
      <c r="R53" s="23">
        <v>20.0</v>
      </c>
      <c r="S53" s="22"/>
      <c r="T53" s="22"/>
      <c r="U53" s="22"/>
      <c r="V53" s="22"/>
      <c r="W53" s="22"/>
      <c r="X53" s="33">
        <v>10.0</v>
      </c>
      <c r="Y53" s="22"/>
      <c r="Z53" s="24"/>
      <c r="AA53" s="22"/>
      <c r="AB53" s="22"/>
      <c r="AC53" s="22"/>
      <c r="AD53" s="22"/>
      <c r="AE53" s="22"/>
      <c r="AF53" s="22"/>
      <c r="AG53" s="22"/>
      <c r="AH53" s="22"/>
      <c r="AI53" s="23" t="s">
        <v>48</v>
      </c>
      <c r="AJ53" s="25" t="s">
        <v>49</v>
      </c>
      <c r="AK53" s="26">
        <f t="shared" si="2"/>
        <v>18.501</v>
      </c>
      <c r="AL53" s="26">
        <f t="shared" si="3"/>
        <v>34.359</v>
      </c>
      <c r="AM53" s="21">
        <v>31.96</v>
      </c>
      <c r="AN53" s="27" t="s">
        <v>263</v>
      </c>
      <c r="AO53" s="21">
        <v>20.9</v>
      </c>
      <c r="AP53" s="27" t="s">
        <v>264</v>
      </c>
      <c r="AQ53" s="26"/>
      <c r="AR53" s="37"/>
      <c r="AS53" s="26">
        <f t="shared" si="5"/>
        <v>26.43</v>
      </c>
    </row>
    <row r="54">
      <c r="A54" s="12" t="s">
        <v>21</v>
      </c>
      <c r="B54" s="41" t="s">
        <v>265</v>
      </c>
      <c r="C54" s="68">
        <v>2.92000000212E11</v>
      </c>
      <c r="D54" s="41">
        <v>482614.0</v>
      </c>
      <c r="E54" s="68" t="s">
        <v>266</v>
      </c>
      <c r="F54" s="68" t="s">
        <v>0</v>
      </c>
      <c r="G54" s="68" t="s">
        <v>46</v>
      </c>
      <c r="H54" s="20">
        <f t="shared" si="1"/>
        <v>1</v>
      </c>
      <c r="I54" s="69" t="s">
        <v>47</v>
      </c>
      <c r="J54" s="69" t="s">
        <v>2</v>
      </c>
      <c r="K54" s="70"/>
      <c r="L54" s="68"/>
      <c r="M54" s="70"/>
      <c r="N54" s="70"/>
      <c r="O54" s="70"/>
      <c r="P54" s="70"/>
      <c r="Q54" s="70"/>
      <c r="R54" s="70"/>
      <c r="S54" s="70"/>
      <c r="T54" s="70"/>
      <c r="U54" s="70"/>
      <c r="V54" s="68">
        <v>1.0</v>
      </c>
      <c r="W54" s="70"/>
      <c r="X54" s="70"/>
      <c r="Y54" s="70"/>
      <c r="Z54" s="71"/>
      <c r="AA54" s="70"/>
      <c r="AB54" s="70"/>
      <c r="AC54" s="70"/>
      <c r="AD54" s="70"/>
      <c r="AE54" s="70"/>
      <c r="AF54" s="70"/>
      <c r="AG54" s="70"/>
      <c r="AH54" s="70"/>
      <c r="AI54" s="68" t="s">
        <v>48</v>
      </c>
      <c r="AJ54" s="25" t="s">
        <v>49</v>
      </c>
      <c r="AK54" s="26">
        <f t="shared" si="2"/>
        <v>48.874</v>
      </c>
      <c r="AL54" s="26">
        <f t="shared" si="3"/>
        <v>90.766</v>
      </c>
      <c r="AM54" s="69">
        <v>101.11</v>
      </c>
      <c r="AN54" s="72" t="s">
        <v>267</v>
      </c>
      <c r="AO54" s="69">
        <v>44.6</v>
      </c>
      <c r="AP54" s="73" t="s">
        <v>268</v>
      </c>
      <c r="AQ54" s="69">
        <v>63.75</v>
      </c>
      <c r="AR54" s="38" t="s">
        <v>269</v>
      </c>
      <c r="AS54" s="26">
        <f t="shared" si="5"/>
        <v>69.82</v>
      </c>
    </row>
    <row r="55">
      <c r="A55" s="12" t="s">
        <v>21</v>
      </c>
      <c r="B55" s="41" t="s">
        <v>270</v>
      </c>
      <c r="C55" s="18">
        <v>2.92000000213E11</v>
      </c>
      <c r="D55" s="41">
        <v>482620.0</v>
      </c>
      <c r="E55" s="68" t="s">
        <v>271</v>
      </c>
      <c r="F55" s="68" t="s">
        <v>0</v>
      </c>
      <c r="G55" s="68" t="s">
        <v>46</v>
      </c>
      <c r="H55" s="20">
        <f t="shared" si="1"/>
        <v>1</v>
      </c>
      <c r="I55" s="69" t="s">
        <v>47</v>
      </c>
      <c r="J55" s="69" t="s">
        <v>2</v>
      </c>
      <c r="K55" s="70"/>
      <c r="L55" s="68"/>
      <c r="M55" s="70"/>
      <c r="N55" s="70"/>
      <c r="O55" s="70"/>
      <c r="P55" s="70"/>
      <c r="Q55" s="70"/>
      <c r="R55" s="70"/>
      <c r="S55" s="70"/>
      <c r="T55" s="70"/>
      <c r="U55" s="70"/>
      <c r="V55" s="68">
        <v>1.0</v>
      </c>
      <c r="W55" s="70"/>
      <c r="X55" s="70"/>
      <c r="Y55" s="70"/>
      <c r="Z55" s="71"/>
      <c r="AA55" s="70"/>
      <c r="AB55" s="70"/>
      <c r="AC55" s="70"/>
      <c r="AD55" s="70"/>
      <c r="AE55" s="70"/>
      <c r="AF55" s="70"/>
      <c r="AG55" s="70"/>
      <c r="AH55" s="70"/>
      <c r="AI55" s="68" t="s">
        <v>48</v>
      </c>
      <c r="AJ55" s="25" t="s">
        <v>49</v>
      </c>
      <c r="AK55" s="26">
        <f t="shared" si="2"/>
        <v>39.613</v>
      </c>
      <c r="AL55" s="26">
        <f t="shared" si="3"/>
        <v>73.567</v>
      </c>
      <c r="AM55" s="69">
        <v>38.08</v>
      </c>
      <c r="AN55" s="72" t="s">
        <v>272</v>
      </c>
      <c r="AO55" s="69">
        <v>75.1</v>
      </c>
      <c r="AP55" s="73" t="s">
        <v>273</v>
      </c>
      <c r="AQ55" s="69"/>
      <c r="AR55" s="17"/>
      <c r="AS55" s="26">
        <f t="shared" si="5"/>
        <v>56.59</v>
      </c>
    </row>
    <row r="56">
      <c r="A56" s="12" t="s">
        <v>21</v>
      </c>
      <c r="B56" s="41" t="s">
        <v>274</v>
      </c>
      <c r="C56" s="68">
        <v>2.92000000214E11</v>
      </c>
      <c r="D56" s="41">
        <v>482607.0</v>
      </c>
      <c r="E56" s="68" t="s">
        <v>275</v>
      </c>
      <c r="F56" s="68" t="s">
        <v>0</v>
      </c>
      <c r="G56" s="68" t="s">
        <v>46</v>
      </c>
      <c r="H56" s="20">
        <f t="shared" si="1"/>
        <v>1</v>
      </c>
      <c r="I56" s="69" t="s">
        <v>47</v>
      </c>
      <c r="J56" s="69" t="s">
        <v>2</v>
      </c>
      <c r="K56" s="70"/>
      <c r="L56" s="68"/>
      <c r="M56" s="70"/>
      <c r="N56" s="70"/>
      <c r="O56" s="70"/>
      <c r="P56" s="70"/>
      <c r="Q56" s="70"/>
      <c r="R56" s="70"/>
      <c r="S56" s="70"/>
      <c r="T56" s="70"/>
      <c r="U56" s="70"/>
      <c r="V56" s="68">
        <v>1.0</v>
      </c>
      <c r="W56" s="70"/>
      <c r="X56" s="70"/>
      <c r="Y56" s="70"/>
      <c r="Z56" s="71"/>
      <c r="AA56" s="70"/>
      <c r="AB56" s="70"/>
      <c r="AC56" s="70"/>
      <c r="AD56" s="70"/>
      <c r="AE56" s="70"/>
      <c r="AF56" s="70"/>
      <c r="AG56" s="70"/>
      <c r="AH56" s="70"/>
      <c r="AI56" s="23" t="s">
        <v>48</v>
      </c>
      <c r="AJ56" s="25" t="s">
        <v>49</v>
      </c>
      <c r="AK56" s="26">
        <f t="shared" si="2"/>
        <v>49.12366667</v>
      </c>
      <c r="AL56" s="26">
        <f t="shared" si="3"/>
        <v>91.22966667</v>
      </c>
      <c r="AM56" s="69">
        <v>82.1</v>
      </c>
      <c r="AN56" s="73" t="s">
        <v>276</v>
      </c>
      <c r="AO56" s="69">
        <v>39.28</v>
      </c>
      <c r="AP56" s="73" t="s">
        <v>277</v>
      </c>
      <c r="AQ56" s="69">
        <v>89.15</v>
      </c>
      <c r="AR56" s="38" t="s">
        <v>278</v>
      </c>
      <c r="AS56" s="26">
        <f t="shared" si="5"/>
        <v>70.17666667</v>
      </c>
    </row>
    <row r="57">
      <c r="A57" s="12" t="s">
        <v>21</v>
      </c>
      <c r="B57" s="41" t="s">
        <v>279</v>
      </c>
      <c r="C57" s="68">
        <v>2.92000000215E11</v>
      </c>
      <c r="D57" s="41">
        <v>482619.0</v>
      </c>
      <c r="E57" s="68" t="s">
        <v>280</v>
      </c>
      <c r="F57" s="68" t="s">
        <v>0</v>
      </c>
      <c r="G57" s="68" t="s">
        <v>46</v>
      </c>
      <c r="H57" s="20">
        <f t="shared" si="1"/>
        <v>1</v>
      </c>
      <c r="I57" s="69" t="s">
        <v>47</v>
      </c>
      <c r="J57" s="69" t="s">
        <v>2</v>
      </c>
      <c r="K57" s="70"/>
      <c r="L57" s="68"/>
      <c r="M57" s="70"/>
      <c r="N57" s="70"/>
      <c r="O57" s="70"/>
      <c r="P57" s="70"/>
      <c r="Q57" s="70"/>
      <c r="R57" s="70"/>
      <c r="S57" s="70"/>
      <c r="T57" s="70"/>
      <c r="U57" s="70"/>
      <c r="V57" s="68">
        <v>1.0</v>
      </c>
      <c r="W57" s="70"/>
      <c r="X57" s="70"/>
      <c r="Y57" s="70"/>
      <c r="Z57" s="71"/>
      <c r="AA57" s="70"/>
      <c r="AB57" s="70"/>
      <c r="AC57" s="70"/>
      <c r="AD57" s="70"/>
      <c r="AE57" s="70"/>
      <c r="AF57" s="70"/>
      <c r="AG57" s="70"/>
      <c r="AH57" s="70"/>
      <c r="AI57" s="68" t="s">
        <v>48</v>
      </c>
      <c r="AJ57" s="25" t="s">
        <v>49</v>
      </c>
      <c r="AK57" s="26">
        <f t="shared" si="2"/>
        <v>37.08366667</v>
      </c>
      <c r="AL57" s="26">
        <f t="shared" si="3"/>
        <v>68.86966667</v>
      </c>
      <c r="AM57" s="69">
        <v>39.28</v>
      </c>
      <c r="AN57" s="73" t="s">
        <v>281</v>
      </c>
      <c r="AO57" s="69">
        <v>60.22</v>
      </c>
      <c r="AP57" s="73" t="s">
        <v>282</v>
      </c>
      <c r="AQ57" s="69">
        <v>59.43</v>
      </c>
      <c r="AR57" s="38" t="s">
        <v>283</v>
      </c>
      <c r="AS57" s="26">
        <f t="shared" si="5"/>
        <v>52.97666667</v>
      </c>
    </row>
    <row r="58">
      <c r="A58" s="12" t="s">
        <v>21</v>
      </c>
      <c r="B58" s="41" t="s">
        <v>284</v>
      </c>
      <c r="C58" s="68">
        <v>2.92000000216E11</v>
      </c>
      <c r="D58" s="41">
        <v>482618.0</v>
      </c>
      <c r="E58" s="68" t="s">
        <v>285</v>
      </c>
      <c r="F58" s="68" t="s">
        <v>0</v>
      </c>
      <c r="G58" s="68" t="s">
        <v>46</v>
      </c>
      <c r="H58" s="20">
        <f t="shared" si="1"/>
        <v>1</v>
      </c>
      <c r="I58" s="69" t="s">
        <v>47</v>
      </c>
      <c r="J58" s="69" t="s">
        <v>2</v>
      </c>
      <c r="K58" s="70"/>
      <c r="L58" s="68"/>
      <c r="M58" s="70"/>
      <c r="N58" s="70"/>
      <c r="O58" s="70"/>
      <c r="P58" s="70"/>
      <c r="Q58" s="70"/>
      <c r="R58" s="70"/>
      <c r="S58" s="70"/>
      <c r="T58" s="70"/>
      <c r="U58" s="70"/>
      <c r="V58" s="68">
        <v>1.0</v>
      </c>
      <c r="W58" s="70"/>
      <c r="X58" s="70"/>
      <c r="Y58" s="70"/>
      <c r="Z58" s="71"/>
      <c r="AA58" s="70"/>
      <c r="AB58" s="70"/>
      <c r="AC58" s="70"/>
      <c r="AD58" s="70"/>
      <c r="AE58" s="70"/>
      <c r="AF58" s="70"/>
      <c r="AG58" s="70"/>
      <c r="AH58" s="70"/>
      <c r="AI58" s="68" t="s">
        <v>48</v>
      </c>
      <c r="AJ58" s="25" t="s">
        <v>49</v>
      </c>
      <c r="AK58" s="26">
        <f t="shared" si="2"/>
        <v>44.18633333</v>
      </c>
      <c r="AL58" s="26">
        <f t="shared" si="3"/>
        <v>82.06033333</v>
      </c>
      <c r="AM58" s="69">
        <v>45.9</v>
      </c>
      <c r="AN58" s="73" t="s">
        <v>286</v>
      </c>
      <c r="AO58" s="69">
        <v>99.33</v>
      </c>
      <c r="AP58" s="73" t="s">
        <v>287</v>
      </c>
      <c r="AQ58" s="69">
        <v>44.14</v>
      </c>
      <c r="AR58" s="38" t="s">
        <v>288</v>
      </c>
      <c r="AS58" s="26">
        <f t="shared" si="5"/>
        <v>63.12333333</v>
      </c>
    </row>
    <row r="59">
      <c r="A59" s="12" t="s">
        <v>21</v>
      </c>
      <c r="B59" s="41" t="s">
        <v>289</v>
      </c>
      <c r="C59" s="68">
        <v>2.92000000217E11</v>
      </c>
      <c r="D59" s="41">
        <v>482612.0</v>
      </c>
      <c r="E59" s="68" t="s">
        <v>290</v>
      </c>
      <c r="F59" s="68" t="s">
        <v>0</v>
      </c>
      <c r="G59" s="68" t="s">
        <v>46</v>
      </c>
      <c r="H59" s="20">
        <f t="shared" si="1"/>
        <v>1</v>
      </c>
      <c r="I59" s="69" t="s">
        <v>47</v>
      </c>
      <c r="J59" s="69" t="s">
        <v>2</v>
      </c>
      <c r="K59" s="70"/>
      <c r="L59" s="68"/>
      <c r="M59" s="70"/>
      <c r="N59" s="70"/>
      <c r="O59" s="70"/>
      <c r="P59" s="70"/>
      <c r="Q59" s="70"/>
      <c r="R59" s="70"/>
      <c r="S59" s="70"/>
      <c r="T59" s="70"/>
      <c r="U59" s="70"/>
      <c r="V59" s="68">
        <v>1.0</v>
      </c>
      <c r="W59" s="70"/>
      <c r="X59" s="70"/>
      <c r="Y59" s="70"/>
      <c r="Z59" s="71"/>
      <c r="AA59" s="70"/>
      <c r="AB59" s="70"/>
      <c r="AC59" s="70"/>
      <c r="AD59" s="70"/>
      <c r="AE59" s="70"/>
      <c r="AF59" s="70"/>
      <c r="AG59" s="70"/>
      <c r="AH59" s="70"/>
      <c r="AI59" s="68" t="s">
        <v>48</v>
      </c>
      <c r="AJ59" s="25" t="s">
        <v>49</v>
      </c>
      <c r="AK59" s="26">
        <f t="shared" si="2"/>
        <v>31.85</v>
      </c>
      <c r="AL59" s="26">
        <f t="shared" si="3"/>
        <v>59.15</v>
      </c>
      <c r="AM59" s="69">
        <v>45.9</v>
      </c>
      <c r="AN59" s="73" t="s">
        <v>291</v>
      </c>
      <c r="AO59" s="69">
        <v>46.05</v>
      </c>
      <c r="AP59" s="73" t="s">
        <v>292</v>
      </c>
      <c r="AQ59" s="69">
        <v>44.55</v>
      </c>
      <c r="AR59" s="38" t="s">
        <v>293</v>
      </c>
      <c r="AS59" s="26">
        <f t="shared" si="5"/>
        <v>45.5</v>
      </c>
    </row>
    <row r="60">
      <c r="A60" s="30" t="s">
        <v>16</v>
      </c>
      <c r="B60" s="31" t="s">
        <v>294</v>
      </c>
      <c r="C60" s="17">
        <v>2.92000000148E11</v>
      </c>
      <c r="D60" s="32">
        <v>230677.0</v>
      </c>
      <c r="E60" s="19" t="s">
        <v>295</v>
      </c>
      <c r="F60" s="19" t="s">
        <v>0</v>
      </c>
      <c r="G60" s="17" t="s">
        <v>46</v>
      </c>
      <c r="H60" s="20">
        <f t="shared" si="1"/>
        <v>1</v>
      </c>
      <c r="I60" s="21" t="s">
        <v>47</v>
      </c>
      <c r="J60" s="21" t="s">
        <v>2</v>
      </c>
      <c r="K60" s="22"/>
      <c r="L60" s="22"/>
      <c r="M60" s="22"/>
      <c r="N60" s="22"/>
      <c r="O60" s="22"/>
      <c r="P60" s="33"/>
      <c r="Q60" s="33">
        <v>1.0</v>
      </c>
      <c r="R60" s="22"/>
      <c r="S60" s="22"/>
      <c r="T60" s="22"/>
      <c r="U60" s="22"/>
      <c r="V60" s="22"/>
      <c r="W60" s="22"/>
      <c r="X60" s="22"/>
      <c r="Y60" s="22"/>
      <c r="Z60" s="24"/>
      <c r="AA60" s="22"/>
      <c r="AB60" s="22"/>
      <c r="AC60" s="22"/>
      <c r="AD60" s="22"/>
      <c r="AE60" s="22"/>
      <c r="AF60" s="22"/>
      <c r="AG60" s="22"/>
      <c r="AH60" s="22"/>
      <c r="AI60" s="23" t="s">
        <v>48</v>
      </c>
      <c r="AJ60" s="25" t="s">
        <v>49</v>
      </c>
      <c r="AK60" s="26">
        <f t="shared" si="2"/>
        <v>125.454</v>
      </c>
      <c r="AL60" s="26">
        <f t="shared" si="3"/>
        <v>232.986</v>
      </c>
      <c r="AM60" s="21">
        <v>161.53</v>
      </c>
      <c r="AN60" s="27" t="s">
        <v>296</v>
      </c>
      <c r="AO60" s="21">
        <v>180.83</v>
      </c>
      <c r="AP60" s="27" t="s">
        <v>297</v>
      </c>
      <c r="AQ60" s="21">
        <v>195.3</v>
      </c>
      <c r="AR60" s="38" t="s">
        <v>298</v>
      </c>
      <c r="AS60" s="26">
        <f t="shared" si="5"/>
        <v>179.22</v>
      </c>
    </row>
    <row r="61">
      <c r="A61" s="30" t="s">
        <v>12</v>
      </c>
      <c r="B61" s="31" t="s">
        <v>299</v>
      </c>
      <c r="C61" s="74">
        <v>2.92000000179E11</v>
      </c>
      <c r="D61" s="32">
        <v>269655.0</v>
      </c>
      <c r="E61" s="75" t="s">
        <v>300</v>
      </c>
      <c r="F61" s="75" t="s">
        <v>0</v>
      </c>
      <c r="G61" s="76" t="s">
        <v>46</v>
      </c>
      <c r="H61" s="20">
        <f t="shared" si="1"/>
        <v>210</v>
      </c>
      <c r="I61" s="21" t="s">
        <v>47</v>
      </c>
      <c r="J61" s="21" t="s">
        <v>2</v>
      </c>
      <c r="K61" s="22"/>
      <c r="L61" s="22"/>
      <c r="M61" s="33">
        <v>200.0</v>
      </c>
      <c r="N61" s="22"/>
      <c r="O61" s="22"/>
      <c r="P61" s="23"/>
      <c r="Q61" s="23">
        <v>10.0</v>
      </c>
      <c r="R61" s="22"/>
      <c r="S61" s="22"/>
      <c r="T61" s="22"/>
      <c r="U61" s="22"/>
      <c r="V61" s="22"/>
      <c r="W61" s="22"/>
      <c r="X61" s="22"/>
      <c r="Y61" s="22"/>
      <c r="Z61" s="24"/>
      <c r="AA61" s="22"/>
      <c r="AB61" s="22"/>
      <c r="AC61" s="22"/>
      <c r="AD61" s="22"/>
      <c r="AE61" s="22"/>
      <c r="AF61" s="22"/>
      <c r="AG61" s="22"/>
      <c r="AH61" s="22"/>
      <c r="AI61" s="23" t="s">
        <v>48</v>
      </c>
      <c r="AJ61" s="25" t="s">
        <v>49</v>
      </c>
      <c r="AK61" s="26">
        <f t="shared" si="2"/>
        <v>15.323</v>
      </c>
      <c r="AL61" s="26">
        <f t="shared" si="3"/>
        <v>28.457</v>
      </c>
      <c r="AM61" s="21">
        <v>23.0</v>
      </c>
      <c r="AN61" s="27" t="s">
        <v>301</v>
      </c>
      <c r="AO61" s="21">
        <v>23.27</v>
      </c>
      <c r="AP61" s="27" t="s">
        <v>302</v>
      </c>
      <c r="AQ61" s="21">
        <v>19.4</v>
      </c>
      <c r="AR61" s="38" t="s">
        <v>303</v>
      </c>
      <c r="AS61" s="26">
        <f t="shared" si="5"/>
        <v>21.89</v>
      </c>
    </row>
    <row r="62">
      <c r="A62" s="30" t="s">
        <v>17</v>
      </c>
      <c r="B62" s="31" t="s">
        <v>304</v>
      </c>
      <c r="C62" s="17">
        <v>2.92000000017E11</v>
      </c>
      <c r="D62" s="43">
        <v>379963.0</v>
      </c>
      <c r="E62" s="19" t="s">
        <v>305</v>
      </c>
      <c r="F62" s="19" t="s">
        <v>306</v>
      </c>
      <c r="G62" s="17" t="s">
        <v>46</v>
      </c>
      <c r="H62" s="20">
        <f t="shared" si="1"/>
        <v>68</v>
      </c>
      <c r="I62" s="21" t="s">
        <v>47</v>
      </c>
      <c r="J62" s="21" t="s">
        <v>2</v>
      </c>
      <c r="K62" s="22"/>
      <c r="L62" s="22"/>
      <c r="M62" s="22"/>
      <c r="N62" s="23">
        <v>50.0</v>
      </c>
      <c r="O62" s="22"/>
      <c r="P62" s="22"/>
      <c r="Q62" s="22"/>
      <c r="R62" s="33">
        <f>1+1</f>
        <v>2</v>
      </c>
      <c r="S62" s="22"/>
      <c r="T62" s="22"/>
      <c r="U62" s="22"/>
      <c r="V62" s="22"/>
      <c r="W62" s="23">
        <v>12.0</v>
      </c>
      <c r="X62" s="22"/>
      <c r="Y62" s="22"/>
      <c r="Z62" s="24"/>
      <c r="AA62" s="22"/>
      <c r="AB62" s="22"/>
      <c r="AC62" s="22"/>
      <c r="AD62" s="22"/>
      <c r="AE62" s="22"/>
      <c r="AF62" s="22"/>
      <c r="AG62" s="23">
        <v>4.0</v>
      </c>
      <c r="AH62" s="22"/>
      <c r="AI62" s="23" t="s">
        <v>48</v>
      </c>
      <c r="AJ62" s="25" t="s">
        <v>49</v>
      </c>
      <c r="AK62" s="26" t="str">
        <f t="shared" si="2"/>
        <v>#DIV/0!</v>
      </c>
      <c r="AL62" s="26" t="str">
        <f t="shared" si="3"/>
        <v>#DIV/0!</v>
      </c>
      <c r="AM62" s="26"/>
      <c r="AN62" s="36"/>
      <c r="AO62" s="26"/>
      <c r="AP62" s="36"/>
      <c r="AQ62" s="26"/>
      <c r="AR62" s="37"/>
      <c r="AS62" s="26" t="str">
        <f t="shared" si="5"/>
        <v>#DIV/0!</v>
      </c>
    </row>
    <row r="63">
      <c r="A63" s="30" t="s">
        <v>32</v>
      </c>
      <c r="B63" s="77" t="s">
        <v>307</v>
      </c>
      <c r="C63" s="17">
        <v>2.92000000218E11</v>
      </c>
      <c r="D63" s="43">
        <v>332854.0</v>
      </c>
      <c r="E63" s="19" t="s">
        <v>308</v>
      </c>
      <c r="F63" s="19" t="s">
        <v>189</v>
      </c>
      <c r="G63" s="17" t="s">
        <v>46</v>
      </c>
      <c r="H63" s="20">
        <f t="shared" si="1"/>
        <v>30</v>
      </c>
      <c r="I63" s="21" t="s">
        <v>47</v>
      </c>
      <c r="J63" s="21" t="s">
        <v>2</v>
      </c>
      <c r="K63" s="22"/>
      <c r="L63" s="22"/>
      <c r="M63" s="22"/>
      <c r="N63" s="22"/>
      <c r="O63" s="22"/>
      <c r="P63" s="22"/>
      <c r="Q63" s="22"/>
      <c r="R63" s="22"/>
      <c r="S63" s="22"/>
      <c r="T63" s="22"/>
      <c r="U63" s="22"/>
      <c r="V63" s="22"/>
      <c r="W63" s="23">
        <v>10.0</v>
      </c>
      <c r="X63" s="22"/>
      <c r="Y63" s="22"/>
      <c r="Z63" s="24"/>
      <c r="AA63" s="33"/>
      <c r="AB63" s="33"/>
      <c r="AC63" s="33"/>
      <c r="AD63" s="33"/>
      <c r="AE63" s="33"/>
      <c r="AF63" s="33"/>
      <c r="AG63" s="33">
        <v>20.0</v>
      </c>
      <c r="AH63" s="22"/>
      <c r="AI63" s="23" t="s">
        <v>48</v>
      </c>
      <c r="AJ63" s="25" t="s">
        <v>49</v>
      </c>
      <c r="AK63" s="26">
        <f t="shared" si="2"/>
        <v>27.40733333</v>
      </c>
      <c r="AL63" s="26">
        <f t="shared" si="3"/>
        <v>50.89933333</v>
      </c>
      <c r="AM63" s="21">
        <v>34.98</v>
      </c>
      <c r="AN63" s="27" t="s">
        <v>309</v>
      </c>
      <c r="AO63" s="21">
        <v>39.28</v>
      </c>
      <c r="AP63" s="27" t="s">
        <v>310</v>
      </c>
      <c r="AQ63" s="21">
        <v>43.2</v>
      </c>
      <c r="AR63" s="38" t="s">
        <v>311</v>
      </c>
      <c r="AS63" s="26">
        <f t="shared" si="5"/>
        <v>39.15333333</v>
      </c>
    </row>
    <row r="64">
      <c r="A64" s="30" t="s">
        <v>33</v>
      </c>
      <c r="B64" s="77" t="s">
        <v>312</v>
      </c>
      <c r="C64" s="17">
        <v>2.92000000251E11</v>
      </c>
      <c r="D64" s="43">
        <v>478402.0</v>
      </c>
      <c r="E64" s="19" t="s">
        <v>313</v>
      </c>
      <c r="F64" s="19" t="s">
        <v>0</v>
      </c>
      <c r="G64" s="17" t="s">
        <v>46</v>
      </c>
      <c r="H64" s="20">
        <f t="shared" si="1"/>
        <v>2</v>
      </c>
      <c r="I64" s="21" t="s">
        <v>47</v>
      </c>
      <c r="J64" s="21" t="s">
        <v>2</v>
      </c>
      <c r="K64" s="22"/>
      <c r="L64" s="22"/>
      <c r="M64" s="22"/>
      <c r="N64" s="22"/>
      <c r="O64" s="22"/>
      <c r="P64" s="22"/>
      <c r="Q64" s="22"/>
      <c r="R64" s="22"/>
      <c r="S64" s="22"/>
      <c r="T64" s="22"/>
      <c r="U64" s="22"/>
      <c r="V64" s="22"/>
      <c r="W64" s="22"/>
      <c r="X64" s="22"/>
      <c r="Y64" s="22"/>
      <c r="Z64" s="24"/>
      <c r="AA64" s="22"/>
      <c r="AB64" s="22"/>
      <c r="AC64" s="22"/>
      <c r="AD64" s="22"/>
      <c r="AE64" s="22"/>
      <c r="AF64" s="22"/>
      <c r="AG64" s="22"/>
      <c r="AH64" s="33">
        <v>2.0</v>
      </c>
      <c r="AI64" s="23" t="s">
        <v>48</v>
      </c>
      <c r="AJ64" s="25" t="s">
        <v>49</v>
      </c>
      <c r="AK64" s="26">
        <f t="shared" si="2"/>
        <v>77.28</v>
      </c>
      <c r="AL64" s="26">
        <f t="shared" si="3"/>
        <v>143.52</v>
      </c>
      <c r="AM64" s="21">
        <v>104.9</v>
      </c>
      <c r="AN64" s="35" t="s">
        <v>314</v>
      </c>
      <c r="AO64" s="21">
        <v>117.3</v>
      </c>
      <c r="AP64" s="35" t="s">
        <v>315</v>
      </c>
      <c r="AQ64" s="21">
        <v>109.0</v>
      </c>
      <c r="AR64" s="28" t="s">
        <v>316</v>
      </c>
      <c r="AS64" s="26">
        <f t="shared" si="5"/>
        <v>110.4</v>
      </c>
    </row>
    <row r="65">
      <c r="A65" s="30" t="s">
        <v>23</v>
      </c>
      <c r="B65" s="31" t="s">
        <v>317</v>
      </c>
      <c r="C65" s="17">
        <v>2.92000000019E11</v>
      </c>
      <c r="D65" s="32">
        <v>405587.0</v>
      </c>
      <c r="E65" s="19" t="s">
        <v>318</v>
      </c>
      <c r="F65" s="19" t="s">
        <v>189</v>
      </c>
      <c r="G65" s="17" t="s">
        <v>46</v>
      </c>
      <c r="H65" s="20">
        <f t="shared" si="1"/>
        <v>10</v>
      </c>
      <c r="I65" s="21" t="s">
        <v>47</v>
      </c>
      <c r="J65" s="21" t="s">
        <v>2</v>
      </c>
      <c r="K65" s="22"/>
      <c r="L65" s="22"/>
      <c r="M65" s="22"/>
      <c r="N65" s="22"/>
      <c r="O65" s="22"/>
      <c r="P65" s="22"/>
      <c r="Q65" s="22"/>
      <c r="R65" s="22"/>
      <c r="S65" s="22"/>
      <c r="T65" s="22"/>
      <c r="U65" s="22"/>
      <c r="V65" s="22"/>
      <c r="W65" s="22"/>
      <c r="X65" s="33">
        <v>10.0</v>
      </c>
      <c r="Y65" s="22"/>
      <c r="Z65" s="24"/>
      <c r="AA65" s="22"/>
      <c r="AB65" s="22"/>
      <c r="AC65" s="22"/>
      <c r="AD65" s="22"/>
      <c r="AE65" s="22"/>
      <c r="AF65" s="22"/>
      <c r="AG65" s="22"/>
      <c r="AH65" s="22"/>
      <c r="AI65" s="23" t="s">
        <v>48</v>
      </c>
      <c r="AJ65" s="25" t="s">
        <v>49</v>
      </c>
      <c r="AK65" s="26">
        <f t="shared" si="2"/>
        <v>18.52666667</v>
      </c>
      <c r="AL65" s="26">
        <f t="shared" si="3"/>
        <v>34.40666667</v>
      </c>
      <c r="AM65" s="21">
        <v>39.9</v>
      </c>
      <c r="AN65" s="27" t="s">
        <v>319</v>
      </c>
      <c r="AO65" s="21">
        <v>24.5</v>
      </c>
      <c r="AP65" s="27" t="s">
        <v>320</v>
      </c>
      <c r="AQ65" s="21">
        <v>15.0</v>
      </c>
      <c r="AR65" s="38" t="s">
        <v>321</v>
      </c>
      <c r="AS65" s="26">
        <f t="shared" si="5"/>
        <v>26.46666667</v>
      </c>
    </row>
    <row r="66">
      <c r="A66" s="30" t="s">
        <v>17</v>
      </c>
      <c r="B66" s="31" t="s">
        <v>322</v>
      </c>
      <c r="C66" s="17">
        <v>2.92000000219E11</v>
      </c>
      <c r="D66" s="43">
        <v>384063.0</v>
      </c>
      <c r="E66" s="19" t="s">
        <v>323</v>
      </c>
      <c r="F66" s="19" t="s">
        <v>324</v>
      </c>
      <c r="G66" s="17" t="s">
        <v>46</v>
      </c>
      <c r="H66" s="20">
        <f t="shared" si="1"/>
        <v>20</v>
      </c>
      <c r="I66" s="21" t="s">
        <v>47</v>
      </c>
      <c r="J66" s="21" t="s">
        <v>2</v>
      </c>
      <c r="K66" s="22"/>
      <c r="L66" s="22"/>
      <c r="M66" s="22"/>
      <c r="N66" s="22"/>
      <c r="O66" s="22"/>
      <c r="P66" s="22"/>
      <c r="Q66" s="22"/>
      <c r="R66" s="33">
        <v>20.0</v>
      </c>
      <c r="S66" s="22"/>
      <c r="T66" s="22"/>
      <c r="U66" s="22"/>
      <c r="V66" s="22"/>
      <c r="W66" s="22"/>
      <c r="X66" s="22"/>
      <c r="Y66" s="22"/>
      <c r="Z66" s="24"/>
      <c r="AA66" s="22"/>
      <c r="AB66" s="22"/>
      <c r="AC66" s="22"/>
      <c r="AD66" s="22"/>
      <c r="AE66" s="22"/>
      <c r="AF66" s="22"/>
      <c r="AG66" s="22"/>
      <c r="AH66" s="22"/>
      <c r="AI66" s="23" t="s">
        <v>48</v>
      </c>
      <c r="AJ66" s="25" t="s">
        <v>49</v>
      </c>
      <c r="AK66" s="26">
        <f t="shared" si="2"/>
        <v>105.9566667</v>
      </c>
      <c r="AL66" s="26">
        <f t="shared" si="3"/>
        <v>196.7766667</v>
      </c>
      <c r="AM66" s="21">
        <v>113.2</v>
      </c>
      <c r="AN66" s="27" t="s">
        <v>325</v>
      </c>
      <c r="AO66" s="21">
        <v>126.9</v>
      </c>
      <c r="AP66" s="27" t="s">
        <v>326</v>
      </c>
      <c r="AQ66" s="21">
        <v>214.0</v>
      </c>
      <c r="AR66" s="38" t="s">
        <v>327</v>
      </c>
      <c r="AS66" s="26">
        <f t="shared" si="5"/>
        <v>151.3666667</v>
      </c>
    </row>
    <row r="67">
      <c r="A67" s="15" t="s">
        <v>16</v>
      </c>
      <c r="B67" s="16" t="s">
        <v>328</v>
      </c>
      <c r="C67" s="17">
        <v>2.9200000022E11</v>
      </c>
      <c r="D67" s="18">
        <v>422013.0</v>
      </c>
      <c r="E67" s="19" t="s">
        <v>329</v>
      </c>
      <c r="F67" s="19" t="s">
        <v>0</v>
      </c>
      <c r="G67" s="17" t="s">
        <v>46</v>
      </c>
      <c r="H67" s="20">
        <f t="shared" si="1"/>
        <v>3</v>
      </c>
      <c r="I67" s="21" t="s">
        <v>47</v>
      </c>
      <c r="J67" s="21" t="s">
        <v>2</v>
      </c>
      <c r="K67" s="22"/>
      <c r="L67" s="22"/>
      <c r="M67" s="22"/>
      <c r="N67" s="22"/>
      <c r="O67" s="22"/>
      <c r="P67" s="23"/>
      <c r="Q67" s="23">
        <v>3.0</v>
      </c>
      <c r="R67" s="22"/>
      <c r="S67" s="22"/>
      <c r="T67" s="22"/>
      <c r="U67" s="22"/>
      <c r="V67" s="22"/>
      <c r="W67" s="22"/>
      <c r="X67" s="22"/>
      <c r="Y67" s="22"/>
      <c r="Z67" s="24"/>
      <c r="AA67" s="22"/>
      <c r="AB67" s="22"/>
      <c r="AC67" s="22"/>
      <c r="AD67" s="22"/>
      <c r="AE67" s="22"/>
      <c r="AF67" s="22"/>
      <c r="AG67" s="22"/>
      <c r="AH67" s="22"/>
      <c r="AI67" s="23" t="s">
        <v>48</v>
      </c>
      <c r="AJ67" s="25" t="s">
        <v>49</v>
      </c>
      <c r="AK67" s="26">
        <f t="shared" si="2"/>
        <v>179.4893333</v>
      </c>
      <c r="AL67" s="26">
        <f t="shared" si="3"/>
        <v>333.3373333</v>
      </c>
      <c r="AM67" s="21">
        <v>304.33</v>
      </c>
      <c r="AN67" s="35" t="s">
        <v>330</v>
      </c>
      <c r="AO67" s="21">
        <v>151.41</v>
      </c>
      <c r="AP67" s="27" t="s">
        <v>331</v>
      </c>
      <c r="AQ67" s="21">
        <v>313.5</v>
      </c>
      <c r="AR67" s="38" t="s">
        <v>332</v>
      </c>
      <c r="AS67" s="26">
        <f t="shared" si="5"/>
        <v>256.4133333</v>
      </c>
    </row>
    <row r="68">
      <c r="A68" s="78" t="s">
        <v>21</v>
      </c>
      <c r="B68" s="16" t="s">
        <v>333</v>
      </c>
      <c r="C68" s="17">
        <v>2.92000000221E11</v>
      </c>
      <c r="D68" s="79">
        <v>468509.0</v>
      </c>
      <c r="E68" s="19" t="s">
        <v>334</v>
      </c>
      <c r="F68" s="19" t="s">
        <v>0</v>
      </c>
      <c r="G68" s="17" t="s">
        <v>46</v>
      </c>
      <c r="H68" s="20">
        <f t="shared" si="1"/>
        <v>1</v>
      </c>
      <c r="I68" s="21" t="s">
        <v>47</v>
      </c>
      <c r="J68" s="21" t="s">
        <v>2</v>
      </c>
      <c r="K68" s="22"/>
      <c r="L68" s="22"/>
      <c r="M68" s="22"/>
      <c r="N68" s="22"/>
      <c r="O68" s="22"/>
      <c r="P68" s="23"/>
      <c r="Q68" s="23">
        <v>1.0</v>
      </c>
      <c r="R68" s="22"/>
      <c r="S68" s="22"/>
      <c r="T68" s="22"/>
      <c r="U68" s="22"/>
      <c r="V68" s="22"/>
      <c r="W68" s="22"/>
      <c r="X68" s="22"/>
      <c r="Y68" s="22"/>
      <c r="Z68" s="24"/>
      <c r="AA68" s="22"/>
      <c r="AB68" s="22"/>
      <c r="AC68" s="22"/>
      <c r="AD68" s="22"/>
      <c r="AE68" s="22"/>
      <c r="AF68" s="22"/>
      <c r="AG68" s="22"/>
      <c r="AH68" s="22"/>
      <c r="AI68" s="23" t="s">
        <v>48</v>
      </c>
      <c r="AJ68" s="25" t="s">
        <v>49</v>
      </c>
      <c r="AK68" s="26">
        <f t="shared" si="2"/>
        <v>120.477</v>
      </c>
      <c r="AL68" s="26">
        <f t="shared" si="3"/>
        <v>223.743</v>
      </c>
      <c r="AM68" s="21">
        <v>172.11</v>
      </c>
      <c r="AN68" s="29" t="s">
        <v>335</v>
      </c>
      <c r="AO68" s="26"/>
      <c r="AP68" s="36"/>
      <c r="AQ68" s="26"/>
      <c r="AR68" s="37"/>
      <c r="AS68" s="26">
        <f t="shared" si="5"/>
        <v>172.11</v>
      </c>
    </row>
    <row r="69">
      <c r="A69" s="15" t="s">
        <v>16</v>
      </c>
      <c r="B69" s="16" t="s">
        <v>336</v>
      </c>
      <c r="C69" s="17">
        <v>2.92000000222E11</v>
      </c>
      <c r="D69" s="18">
        <v>332003.0</v>
      </c>
      <c r="E69" s="19" t="s">
        <v>337</v>
      </c>
      <c r="F69" s="19" t="s">
        <v>0</v>
      </c>
      <c r="G69" s="17" t="s">
        <v>46</v>
      </c>
      <c r="H69" s="20">
        <f t="shared" si="1"/>
        <v>4</v>
      </c>
      <c r="I69" s="21" t="s">
        <v>47</v>
      </c>
      <c r="J69" s="21" t="s">
        <v>2</v>
      </c>
      <c r="K69" s="22"/>
      <c r="L69" s="22"/>
      <c r="M69" s="22"/>
      <c r="N69" s="22"/>
      <c r="O69" s="22"/>
      <c r="P69" s="23"/>
      <c r="Q69" s="23">
        <v>3.0</v>
      </c>
      <c r="R69" s="22"/>
      <c r="S69" s="22"/>
      <c r="T69" s="22"/>
      <c r="U69" s="22"/>
      <c r="V69" s="22"/>
      <c r="W69" s="22"/>
      <c r="X69" s="22"/>
      <c r="Y69" s="22"/>
      <c r="Z69" s="24"/>
      <c r="AA69" s="22"/>
      <c r="AB69" s="22"/>
      <c r="AC69" s="22"/>
      <c r="AD69" s="22"/>
      <c r="AE69" s="22"/>
      <c r="AF69" s="23">
        <v>1.0</v>
      </c>
      <c r="AG69" s="22"/>
      <c r="AH69" s="22"/>
      <c r="AI69" s="23" t="s">
        <v>48</v>
      </c>
      <c r="AJ69" s="25" t="s">
        <v>49</v>
      </c>
      <c r="AK69" s="26">
        <f t="shared" si="2"/>
        <v>37.98666667</v>
      </c>
      <c r="AL69" s="26">
        <f t="shared" si="3"/>
        <v>70.54666667</v>
      </c>
      <c r="AM69" s="21">
        <v>69.9</v>
      </c>
      <c r="AN69" s="27" t="s">
        <v>338</v>
      </c>
      <c r="AO69" s="21">
        <v>44.9</v>
      </c>
      <c r="AP69" s="27" t="s">
        <v>339</v>
      </c>
      <c r="AQ69" s="21">
        <v>48.0</v>
      </c>
      <c r="AR69" s="38" t="s">
        <v>340</v>
      </c>
      <c r="AS69" s="26">
        <f t="shared" si="5"/>
        <v>54.26666667</v>
      </c>
    </row>
    <row r="70">
      <c r="A70" s="15" t="s">
        <v>27</v>
      </c>
      <c r="B70" s="16" t="s">
        <v>341</v>
      </c>
      <c r="C70" s="17">
        <v>2.92000000223E11</v>
      </c>
      <c r="D70" s="18">
        <v>234019.0</v>
      </c>
      <c r="E70" s="19" t="s">
        <v>342</v>
      </c>
      <c r="F70" s="19" t="s">
        <v>0</v>
      </c>
      <c r="G70" s="17" t="s">
        <v>46</v>
      </c>
      <c r="H70" s="20">
        <f t="shared" si="1"/>
        <v>5</v>
      </c>
      <c r="I70" s="21" t="s">
        <v>47</v>
      </c>
      <c r="J70" s="21" t="s">
        <v>2</v>
      </c>
      <c r="K70" s="22"/>
      <c r="L70" s="22"/>
      <c r="M70" s="22"/>
      <c r="N70" s="22"/>
      <c r="O70" s="22"/>
      <c r="P70" s="22"/>
      <c r="Q70" s="22"/>
      <c r="R70" s="22"/>
      <c r="S70" s="22"/>
      <c r="T70" s="22"/>
      <c r="U70" s="22"/>
      <c r="V70" s="22"/>
      <c r="W70" s="22"/>
      <c r="X70" s="22"/>
      <c r="Y70" s="22"/>
      <c r="Z70" s="24"/>
      <c r="AA70" s="22"/>
      <c r="AB70" s="23">
        <v>5.0</v>
      </c>
      <c r="AC70" s="22"/>
      <c r="AD70" s="22"/>
      <c r="AE70" s="22"/>
      <c r="AF70" s="22"/>
      <c r="AG70" s="22"/>
      <c r="AH70" s="22"/>
      <c r="AI70" s="23" t="s">
        <v>48</v>
      </c>
      <c r="AJ70" s="25" t="s">
        <v>49</v>
      </c>
      <c r="AK70" s="26">
        <f t="shared" si="2"/>
        <v>28.20066667</v>
      </c>
      <c r="AL70" s="26">
        <f t="shared" si="3"/>
        <v>52.37266667</v>
      </c>
      <c r="AM70" s="21">
        <v>55.44</v>
      </c>
      <c r="AN70" s="27" t="s">
        <v>343</v>
      </c>
      <c r="AO70" s="21">
        <v>35.44</v>
      </c>
      <c r="AP70" s="27" t="s">
        <v>344</v>
      </c>
      <c r="AQ70" s="21">
        <v>29.98</v>
      </c>
      <c r="AR70" s="38" t="s">
        <v>345</v>
      </c>
      <c r="AS70" s="26">
        <f t="shared" si="5"/>
        <v>40.28666667</v>
      </c>
    </row>
    <row r="71">
      <c r="A71" s="30" t="s">
        <v>22</v>
      </c>
      <c r="B71" s="31" t="s">
        <v>346</v>
      </c>
      <c r="C71" s="17">
        <v>2.92000000069E11</v>
      </c>
      <c r="D71" s="32">
        <v>247002.0</v>
      </c>
      <c r="E71" s="19" t="s">
        <v>347</v>
      </c>
      <c r="F71" s="19" t="s">
        <v>0</v>
      </c>
      <c r="G71" s="17" t="s">
        <v>46</v>
      </c>
      <c r="H71" s="20">
        <f t="shared" si="1"/>
        <v>3</v>
      </c>
      <c r="I71" s="21" t="s">
        <v>47</v>
      </c>
      <c r="J71" s="21" t="s">
        <v>2</v>
      </c>
      <c r="K71" s="22"/>
      <c r="L71" s="22"/>
      <c r="M71" s="22"/>
      <c r="N71" s="22"/>
      <c r="O71" s="22"/>
      <c r="P71" s="22"/>
      <c r="Q71" s="22"/>
      <c r="R71" s="22"/>
      <c r="S71" s="22"/>
      <c r="T71" s="22"/>
      <c r="U71" s="33"/>
      <c r="V71" s="33"/>
      <c r="W71" s="33">
        <v>1.0</v>
      </c>
      <c r="X71" s="22"/>
      <c r="Y71" s="22"/>
      <c r="Z71" s="24"/>
      <c r="AA71" s="22"/>
      <c r="AB71" s="22"/>
      <c r="AC71" s="22"/>
      <c r="AD71" s="22"/>
      <c r="AE71" s="22"/>
      <c r="AF71" s="22"/>
      <c r="AG71" s="23">
        <v>2.0</v>
      </c>
      <c r="AH71" s="22"/>
      <c r="AI71" s="23" t="s">
        <v>48</v>
      </c>
      <c r="AJ71" s="25" t="s">
        <v>49</v>
      </c>
      <c r="AK71" s="26">
        <f t="shared" si="2"/>
        <v>58.15133333</v>
      </c>
      <c r="AL71" s="26">
        <f t="shared" si="3"/>
        <v>107.9953333</v>
      </c>
      <c r="AM71" s="21">
        <v>50.32</v>
      </c>
      <c r="AN71" s="27" t="s">
        <v>348</v>
      </c>
      <c r="AO71" s="21">
        <v>109.0</v>
      </c>
      <c r="AP71" s="27" t="s">
        <v>349</v>
      </c>
      <c r="AQ71" s="21">
        <v>89.9</v>
      </c>
      <c r="AR71" s="38" t="s">
        <v>350</v>
      </c>
      <c r="AS71" s="26">
        <f t="shared" si="5"/>
        <v>83.07333333</v>
      </c>
    </row>
    <row r="72">
      <c r="A72" s="30" t="s">
        <v>19</v>
      </c>
      <c r="B72" s="31" t="s">
        <v>351</v>
      </c>
      <c r="C72" s="17">
        <v>2.92000000191E11</v>
      </c>
      <c r="D72" s="32">
        <v>296927.0</v>
      </c>
      <c r="E72" s="19" t="s">
        <v>352</v>
      </c>
      <c r="F72" s="19" t="s">
        <v>353</v>
      </c>
      <c r="G72" s="17" t="s">
        <v>46</v>
      </c>
      <c r="H72" s="20">
        <f t="shared" si="1"/>
        <v>8000</v>
      </c>
      <c r="I72" s="21" t="s">
        <v>47</v>
      </c>
      <c r="J72" s="21" t="s">
        <v>2</v>
      </c>
      <c r="K72" s="23">
        <v>2000.0</v>
      </c>
      <c r="L72" s="23">
        <v>2000.0</v>
      </c>
      <c r="M72" s="22"/>
      <c r="N72" s="23">
        <v>3000.0</v>
      </c>
      <c r="O72" s="22"/>
      <c r="P72" s="22"/>
      <c r="Q72" s="22"/>
      <c r="R72" s="22"/>
      <c r="S72" s="22"/>
      <c r="T72" s="39">
        <v>1000.0</v>
      </c>
      <c r="U72" s="22"/>
      <c r="V72" s="22"/>
      <c r="W72" s="22"/>
      <c r="X72" s="22"/>
      <c r="Y72" s="22"/>
      <c r="Z72" s="24"/>
      <c r="AA72" s="22"/>
      <c r="AB72" s="22"/>
      <c r="AC72" s="22"/>
      <c r="AD72" s="22"/>
      <c r="AE72" s="22"/>
      <c r="AF72" s="22"/>
      <c r="AG72" s="22"/>
      <c r="AH72" s="22"/>
      <c r="AI72" s="23" t="s">
        <v>48</v>
      </c>
      <c r="AJ72" s="25" t="s">
        <v>49</v>
      </c>
      <c r="AK72" s="26">
        <f t="shared" si="2"/>
        <v>0.3896666667</v>
      </c>
      <c r="AL72" s="26">
        <f t="shared" si="3"/>
        <v>0.7236666667</v>
      </c>
      <c r="AM72" s="21">
        <v>0.55</v>
      </c>
      <c r="AN72" s="27" t="s">
        <v>354</v>
      </c>
      <c r="AO72" s="21">
        <v>0.55</v>
      </c>
      <c r="AP72" s="27" t="s">
        <v>355</v>
      </c>
      <c r="AQ72" s="21">
        <v>0.57</v>
      </c>
      <c r="AR72" s="38" t="s">
        <v>356</v>
      </c>
      <c r="AS72" s="26">
        <f t="shared" si="5"/>
        <v>0.5566666667</v>
      </c>
    </row>
    <row r="73">
      <c r="A73" s="30" t="s">
        <v>10</v>
      </c>
      <c r="B73" s="31" t="s">
        <v>357</v>
      </c>
      <c r="C73" s="17">
        <v>2.92000000093E11</v>
      </c>
      <c r="D73" s="32">
        <v>307466.0</v>
      </c>
      <c r="E73" s="19" t="s">
        <v>358</v>
      </c>
      <c r="F73" s="19" t="s">
        <v>359</v>
      </c>
      <c r="G73" s="17" t="s">
        <v>46</v>
      </c>
      <c r="H73" s="20">
        <f t="shared" si="1"/>
        <v>100</v>
      </c>
      <c r="I73" s="21" t="s">
        <v>47</v>
      </c>
      <c r="J73" s="21" t="s">
        <v>2</v>
      </c>
      <c r="K73" s="33">
        <v>100.0</v>
      </c>
      <c r="L73" s="22"/>
      <c r="M73" s="22"/>
      <c r="N73" s="22"/>
      <c r="O73" s="22"/>
      <c r="P73" s="22"/>
      <c r="Q73" s="22"/>
      <c r="R73" s="22"/>
      <c r="S73" s="22"/>
      <c r="T73" s="22"/>
      <c r="U73" s="22"/>
      <c r="V73" s="22"/>
      <c r="W73" s="22"/>
      <c r="X73" s="22"/>
      <c r="Y73" s="22"/>
      <c r="Z73" s="24"/>
      <c r="AA73" s="22"/>
      <c r="AB73" s="22"/>
      <c r="AC73" s="22"/>
      <c r="AD73" s="22"/>
      <c r="AE73" s="22"/>
      <c r="AF73" s="22"/>
      <c r="AG73" s="22"/>
      <c r="AH73" s="22"/>
      <c r="AI73" s="23" t="s">
        <v>48</v>
      </c>
      <c r="AJ73" s="25" t="s">
        <v>49</v>
      </c>
      <c r="AK73" s="26">
        <f t="shared" si="2"/>
        <v>9.613333333</v>
      </c>
      <c r="AL73" s="26">
        <f t="shared" si="3"/>
        <v>17.85333333</v>
      </c>
      <c r="AM73" s="21">
        <v>9.4</v>
      </c>
      <c r="AN73" s="27" t="s">
        <v>360</v>
      </c>
      <c r="AO73" s="21">
        <v>15.9</v>
      </c>
      <c r="AP73" s="27" t="s">
        <v>361</v>
      </c>
      <c r="AQ73" s="21">
        <v>15.9</v>
      </c>
      <c r="AR73" s="38" t="s">
        <v>362</v>
      </c>
      <c r="AS73" s="26">
        <f t="shared" si="5"/>
        <v>13.73333333</v>
      </c>
    </row>
    <row r="74">
      <c r="A74" s="30" t="s">
        <v>33</v>
      </c>
      <c r="B74" s="31" t="s">
        <v>363</v>
      </c>
      <c r="C74" s="17">
        <v>2.92000000224E11</v>
      </c>
      <c r="D74" s="43">
        <v>453335.0</v>
      </c>
      <c r="E74" s="19" t="s">
        <v>364</v>
      </c>
      <c r="F74" s="19" t="s">
        <v>359</v>
      </c>
      <c r="G74" s="17" t="s">
        <v>46</v>
      </c>
      <c r="H74" s="20">
        <f t="shared" si="1"/>
        <v>900</v>
      </c>
      <c r="I74" s="21" t="s">
        <v>47</v>
      </c>
      <c r="J74" s="21" t="s">
        <v>2</v>
      </c>
      <c r="K74" s="22"/>
      <c r="L74" s="22"/>
      <c r="M74" s="22"/>
      <c r="N74" s="22"/>
      <c r="O74" s="22"/>
      <c r="P74" s="22"/>
      <c r="Q74" s="22"/>
      <c r="R74" s="22"/>
      <c r="S74" s="22"/>
      <c r="T74" s="22"/>
      <c r="U74" s="22"/>
      <c r="V74" s="22"/>
      <c r="W74" s="22"/>
      <c r="X74" s="22"/>
      <c r="Y74" s="22"/>
      <c r="Z74" s="24"/>
      <c r="AA74" s="22"/>
      <c r="AB74" s="22"/>
      <c r="AC74" s="22"/>
      <c r="AD74" s="22"/>
      <c r="AE74" s="22"/>
      <c r="AF74" s="22"/>
      <c r="AG74" s="23">
        <v>300.0</v>
      </c>
      <c r="AH74" s="39">
        <v>600.0</v>
      </c>
      <c r="AI74" s="23" t="s">
        <v>48</v>
      </c>
      <c r="AJ74" s="25" t="s">
        <v>49</v>
      </c>
      <c r="AK74" s="26">
        <f t="shared" si="2"/>
        <v>0.3453333333</v>
      </c>
      <c r="AL74" s="26">
        <f t="shared" si="3"/>
        <v>0.6413333333</v>
      </c>
      <c r="AM74" s="21">
        <v>0.55</v>
      </c>
      <c r="AN74" s="27" t="s">
        <v>365</v>
      </c>
      <c r="AO74" s="21">
        <v>0.48</v>
      </c>
      <c r="AP74" s="27" t="s">
        <v>366</v>
      </c>
      <c r="AQ74" s="21">
        <v>0.45</v>
      </c>
      <c r="AR74" s="38" t="s">
        <v>367</v>
      </c>
      <c r="AS74" s="26">
        <f t="shared" si="5"/>
        <v>0.4933333333</v>
      </c>
    </row>
    <row r="75">
      <c r="A75" s="30" t="s">
        <v>16</v>
      </c>
      <c r="B75" s="31" t="s">
        <v>368</v>
      </c>
      <c r="C75" s="17">
        <v>2.92000000185E11</v>
      </c>
      <c r="D75" s="32">
        <v>436827.0</v>
      </c>
      <c r="E75" s="80" t="s">
        <v>369</v>
      </c>
      <c r="F75" s="19" t="s">
        <v>79</v>
      </c>
      <c r="G75" s="17" t="s">
        <v>46</v>
      </c>
      <c r="H75" s="20">
        <f t="shared" si="1"/>
        <v>2</v>
      </c>
      <c r="I75" s="21" t="s">
        <v>47</v>
      </c>
      <c r="J75" s="21" t="s">
        <v>2</v>
      </c>
      <c r="K75" s="22"/>
      <c r="L75" s="22"/>
      <c r="M75" s="22"/>
      <c r="N75" s="22"/>
      <c r="O75" s="22"/>
      <c r="P75" s="33"/>
      <c r="Q75" s="39">
        <v>2.0</v>
      </c>
      <c r="R75" s="22"/>
      <c r="S75" s="22"/>
      <c r="T75" s="22"/>
      <c r="U75" s="22"/>
      <c r="V75" s="22"/>
      <c r="W75" s="22"/>
      <c r="X75" s="22"/>
      <c r="Y75" s="22"/>
      <c r="Z75" s="24"/>
      <c r="AA75" s="22"/>
      <c r="AB75" s="22"/>
      <c r="AC75" s="22"/>
      <c r="AD75" s="22"/>
      <c r="AE75" s="22"/>
      <c r="AF75" s="22"/>
      <c r="AG75" s="22"/>
      <c r="AH75" s="22"/>
      <c r="AI75" s="23" t="s">
        <v>48</v>
      </c>
      <c r="AJ75" s="25" t="s">
        <v>49</v>
      </c>
      <c r="AK75" s="26">
        <f t="shared" si="2"/>
        <v>129.8745</v>
      </c>
      <c r="AL75" s="26">
        <f t="shared" si="3"/>
        <v>241.1955</v>
      </c>
      <c r="AM75" s="26">
        <f>352.9/2</f>
        <v>176.45</v>
      </c>
      <c r="AN75" s="27" t="s">
        <v>370</v>
      </c>
      <c r="AO75" s="26">
        <f>349.9/2</f>
        <v>174.95</v>
      </c>
      <c r="AP75" s="27" t="s">
        <v>371</v>
      </c>
      <c r="AQ75" s="26">
        <f>410.41/2</f>
        <v>205.205</v>
      </c>
      <c r="AR75" s="38" t="s">
        <v>372</v>
      </c>
      <c r="AS75" s="26">
        <f t="shared" si="5"/>
        <v>185.535</v>
      </c>
    </row>
    <row r="76">
      <c r="A76" s="30" t="s">
        <v>18</v>
      </c>
      <c r="B76" s="31" t="s">
        <v>373</v>
      </c>
      <c r="C76" s="17">
        <v>2.92000000225E11</v>
      </c>
      <c r="D76" s="32">
        <v>420189.0</v>
      </c>
      <c r="E76" s="19" t="s">
        <v>374</v>
      </c>
      <c r="F76" s="19" t="s">
        <v>359</v>
      </c>
      <c r="G76" s="17" t="s">
        <v>46</v>
      </c>
      <c r="H76" s="20">
        <f t="shared" si="1"/>
        <v>100</v>
      </c>
      <c r="I76" s="21" t="s">
        <v>47</v>
      </c>
      <c r="J76" s="21" t="s">
        <v>2</v>
      </c>
      <c r="K76" s="22"/>
      <c r="L76" s="22"/>
      <c r="M76" s="22"/>
      <c r="N76" s="22"/>
      <c r="O76" s="22"/>
      <c r="P76" s="22"/>
      <c r="Q76" s="22"/>
      <c r="R76" s="22"/>
      <c r="S76" s="39">
        <v>100.0</v>
      </c>
      <c r="T76" s="22"/>
      <c r="U76" s="22"/>
      <c r="V76" s="22"/>
      <c r="W76" s="22"/>
      <c r="X76" s="22"/>
      <c r="Y76" s="22"/>
      <c r="Z76" s="24"/>
      <c r="AA76" s="22"/>
      <c r="AB76" s="22"/>
      <c r="AC76" s="22"/>
      <c r="AD76" s="22"/>
      <c r="AE76" s="22"/>
      <c r="AF76" s="22"/>
      <c r="AG76" s="22"/>
      <c r="AH76" s="22"/>
      <c r="AI76" s="23" t="s">
        <v>48</v>
      </c>
      <c r="AJ76" s="25" t="s">
        <v>49</v>
      </c>
      <c r="AK76" s="26">
        <f t="shared" si="2"/>
        <v>8.615444444</v>
      </c>
      <c r="AL76" s="26">
        <f t="shared" si="3"/>
        <v>16.00011111</v>
      </c>
      <c r="AM76" s="26">
        <f>209.9/15</f>
        <v>13.99333333</v>
      </c>
      <c r="AN76" s="35" t="s">
        <v>375</v>
      </c>
      <c r="AO76" s="21">
        <v>4.93</v>
      </c>
      <c r="AP76" s="27" t="s">
        <v>376</v>
      </c>
      <c r="AQ76" s="21">
        <v>18.0</v>
      </c>
      <c r="AR76" s="38" t="s">
        <v>377</v>
      </c>
      <c r="AS76" s="26">
        <f t="shared" si="5"/>
        <v>12.30777778</v>
      </c>
    </row>
    <row r="77">
      <c r="A77" s="30" t="s">
        <v>14</v>
      </c>
      <c r="B77" s="31" t="s">
        <v>378</v>
      </c>
      <c r="C77" s="17">
        <v>2.92000000072E11</v>
      </c>
      <c r="D77" s="32">
        <v>10871.0</v>
      </c>
      <c r="E77" s="19" t="s">
        <v>379</v>
      </c>
      <c r="F77" s="19" t="s">
        <v>164</v>
      </c>
      <c r="G77" s="17" t="s">
        <v>46</v>
      </c>
      <c r="H77" s="20">
        <f t="shared" si="1"/>
        <v>3000</v>
      </c>
      <c r="I77" s="21" t="s">
        <v>47</v>
      </c>
      <c r="J77" s="21" t="s">
        <v>2</v>
      </c>
      <c r="K77" s="22"/>
      <c r="L77" s="22"/>
      <c r="M77" s="22"/>
      <c r="N77" s="22"/>
      <c r="O77" s="33">
        <v>3000.0</v>
      </c>
      <c r="P77" s="22"/>
      <c r="Q77" s="22"/>
      <c r="R77" s="22"/>
      <c r="S77" s="22"/>
      <c r="T77" s="22"/>
      <c r="U77" s="22"/>
      <c r="V77" s="22"/>
      <c r="W77" s="22"/>
      <c r="X77" s="22"/>
      <c r="Y77" s="22"/>
      <c r="Z77" s="24"/>
      <c r="AA77" s="22"/>
      <c r="AB77" s="22"/>
      <c r="AC77" s="22"/>
      <c r="AD77" s="22"/>
      <c r="AE77" s="22"/>
      <c r="AF77" s="22"/>
      <c r="AG77" s="22"/>
      <c r="AH77" s="22"/>
      <c r="AI77" s="23" t="s">
        <v>48</v>
      </c>
      <c r="AJ77" s="25" t="s">
        <v>380</v>
      </c>
      <c r="AK77" s="26" t="str">
        <f t="shared" si="2"/>
        <v>#DIV/0!</v>
      </c>
      <c r="AL77" s="26" t="str">
        <f t="shared" si="3"/>
        <v>#DIV/0!</v>
      </c>
      <c r="AM77" s="26"/>
      <c r="AN77" s="36"/>
      <c r="AO77" s="26"/>
      <c r="AP77" s="36"/>
      <c r="AQ77" s="26"/>
      <c r="AR77" s="37"/>
      <c r="AS77" s="26" t="str">
        <f t="shared" si="5"/>
        <v>#DIV/0!</v>
      </c>
    </row>
    <row r="78">
      <c r="A78" s="81" t="s">
        <v>21</v>
      </c>
      <c r="B78" s="82" t="s">
        <v>381</v>
      </c>
      <c r="C78" s="83">
        <v>2.92000000094E11</v>
      </c>
      <c r="D78" s="84">
        <v>240306.0</v>
      </c>
      <c r="E78" s="80" t="s">
        <v>382</v>
      </c>
      <c r="F78" s="80" t="s">
        <v>0</v>
      </c>
      <c r="G78" s="83" t="s">
        <v>46</v>
      </c>
      <c r="H78" s="85">
        <f t="shared" si="1"/>
        <v>6</v>
      </c>
      <c r="I78" s="86" t="s">
        <v>47</v>
      </c>
      <c r="J78" s="86" t="s">
        <v>2</v>
      </c>
      <c r="K78" s="24"/>
      <c r="L78" s="24"/>
      <c r="M78" s="24"/>
      <c r="N78" s="24"/>
      <c r="O78" s="24"/>
      <c r="P78" s="24"/>
      <c r="Q78" s="24"/>
      <c r="R78" s="24"/>
      <c r="S78" s="24"/>
      <c r="T78" s="24"/>
      <c r="U78" s="9"/>
      <c r="V78" s="9">
        <v>1.0</v>
      </c>
      <c r="W78" s="9">
        <v>2.0</v>
      </c>
      <c r="X78" s="24"/>
      <c r="Y78" s="24"/>
      <c r="Z78" s="24"/>
      <c r="AA78" s="24"/>
      <c r="AB78" s="24"/>
      <c r="AC78" s="24"/>
      <c r="AD78" s="24"/>
      <c r="AE78" s="24"/>
      <c r="AF78" s="24"/>
      <c r="AG78" s="9">
        <v>3.0</v>
      </c>
      <c r="AH78" s="24"/>
      <c r="AI78" s="9" t="s">
        <v>48</v>
      </c>
      <c r="AJ78" s="25" t="s">
        <v>49</v>
      </c>
      <c r="AK78" s="26">
        <f t="shared" si="2"/>
        <v>62.65466667</v>
      </c>
      <c r="AL78" s="26">
        <f t="shared" si="3"/>
        <v>116.3586667</v>
      </c>
      <c r="AM78" s="86">
        <v>94.29</v>
      </c>
      <c r="AN78" s="87" t="s">
        <v>383</v>
      </c>
      <c r="AO78" s="86">
        <v>74.33</v>
      </c>
      <c r="AP78" s="87" t="s">
        <v>384</v>
      </c>
      <c r="AQ78" s="86">
        <v>99.9</v>
      </c>
      <c r="AR78" s="88" t="s">
        <v>385</v>
      </c>
      <c r="AS78" s="89">
        <f t="shared" si="5"/>
        <v>89.50666667</v>
      </c>
    </row>
    <row r="79">
      <c r="A79" s="30" t="s">
        <v>22</v>
      </c>
      <c r="B79" s="31" t="s">
        <v>386</v>
      </c>
      <c r="C79" s="17">
        <v>2.92000000226E11</v>
      </c>
      <c r="D79" s="32">
        <v>466175.0</v>
      </c>
      <c r="E79" s="19" t="s">
        <v>387</v>
      </c>
      <c r="F79" s="19" t="s">
        <v>0</v>
      </c>
      <c r="G79" s="17" t="s">
        <v>46</v>
      </c>
      <c r="H79" s="20">
        <f t="shared" si="1"/>
        <v>5</v>
      </c>
      <c r="I79" s="21" t="s">
        <v>47</v>
      </c>
      <c r="J79" s="21" t="s">
        <v>2</v>
      </c>
      <c r="K79" s="22"/>
      <c r="L79" s="22"/>
      <c r="M79" s="22"/>
      <c r="N79" s="22"/>
      <c r="O79" s="22"/>
      <c r="P79" s="22"/>
      <c r="Q79" s="22"/>
      <c r="R79" s="22"/>
      <c r="S79" s="22"/>
      <c r="T79" s="22"/>
      <c r="U79" s="33"/>
      <c r="V79" s="33"/>
      <c r="W79" s="33">
        <v>2.0</v>
      </c>
      <c r="X79" s="22"/>
      <c r="Y79" s="22"/>
      <c r="Z79" s="24"/>
      <c r="AA79" s="22"/>
      <c r="AB79" s="22"/>
      <c r="AC79" s="22"/>
      <c r="AD79" s="22"/>
      <c r="AE79" s="22"/>
      <c r="AF79" s="22"/>
      <c r="AG79" s="23">
        <v>3.0</v>
      </c>
      <c r="AH79" s="22"/>
      <c r="AI79" s="23" t="s">
        <v>48</v>
      </c>
      <c r="AJ79" s="25" t="s">
        <v>233</v>
      </c>
      <c r="AK79" s="26">
        <f t="shared" si="2"/>
        <v>39.55233333</v>
      </c>
      <c r="AL79" s="26">
        <f t="shared" si="3"/>
        <v>73.45433333</v>
      </c>
      <c r="AM79" s="21">
        <v>36.71</v>
      </c>
      <c r="AN79" s="27" t="s">
        <v>388</v>
      </c>
      <c r="AO79" s="21">
        <v>74.9</v>
      </c>
      <c r="AP79" s="27" t="s">
        <v>389</v>
      </c>
      <c r="AQ79" s="21">
        <v>57.9</v>
      </c>
      <c r="AR79" s="38" t="s">
        <v>390</v>
      </c>
      <c r="AS79" s="26">
        <f t="shared" si="5"/>
        <v>56.50333333</v>
      </c>
    </row>
    <row r="80">
      <c r="A80" s="49" t="s">
        <v>18</v>
      </c>
      <c r="B80" s="50" t="s">
        <v>391</v>
      </c>
      <c r="C80" s="51">
        <v>2.92000000227E11</v>
      </c>
      <c r="D80" s="49">
        <v>305244.0</v>
      </c>
      <c r="E80" s="19" t="s">
        <v>392</v>
      </c>
      <c r="F80" s="19" t="s">
        <v>0</v>
      </c>
      <c r="G80" s="51" t="s">
        <v>46</v>
      </c>
      <c r="H80" s="20">
        <f t="shared" si="1"/>
        <v>3</v>
      </c>
      <c r="I80" s="53" t="s">
        <v>47</v>
      </c>
      <c r="J80" s="53" t="s">
        <v>2</v>
      </c>
      <c r="K80" s="52"/>
      <c r="L80" s="52"/>
      <c r="M80" s="52"/>
      <c r="N80" s="52"/>
      <c r="O80" s="52"/>
      <c r="P80" s="52"/>
      <c r="Q80" s="52"/>
      <c r="R80" s="52"/>
      <c r="S80" s="54">
        <v>3.0</v>
      </c>
      <c r="T80" s="52"/>
      <c r="U80" s="52"/>
      <c r="V80" s="52"/>
      <c r="W80" s="52"/>
      <c r="X80" s="52"/>
      <c r="Y80" s="52"/>
      <c r="Z80" s="55"/>
      <c r="AA80" s="52"/>
      <c r="AB80" s="52"/>
      <c r="AC80" s="52"/>
      <c r="AD80" s="52"/>
      <c r="AE80" s="52"/>
      <c r="AF80" s="52"/>
      <c r="AG80" s="52"/>
      <c r="AH80" s="52"/>
      <c r="AI80" s="23" t="s">
        <v>48</v>
      </c>
      <c r="AJ80" s="25" t="s">
        <v>49</v>
      </c>
      <c r="AK80" s="26">
        <f t="shared" si="2"/>
        <v>99.3615</v>
      </c>
      <c r="AL80" s="26">
        <f t="shared" si="3"/>
        <v>184.5285</v>
      </c>
      <c r="AM80" s="53">
        <v>159.99</v>
      </c>
      <c r="AN80" s="27" t="s">
        <v>393</v>
      </c>
      <c r="AO80" s="53">
        <v>123.9</v>
      </c>
      <c r="AP80" s="27" t="s">
        <v>394</v>
      </c>
      <c r="AQ80" s="53" t="s">
        <v>395</v>
      </c>
      <c r="AR80" s="57" t="s">
        <v>396</v>
      </c>
      <c r="AS80" s="26">
        <f t="shared" si="5"/>
        <v>141.945</v>
      </c>
    </row>
    <row r="81">
      <c r="A81" s="30" t="s">
        <v>10</v>
      </c>
      <c r="B81" s="31" t="s">
        <v>397</v>
      </c>
      <c r="C81" s="17">
        <v>2.92000000187E11</v>
      </c>
      <c r="D81" s="32">
        <v>453338.0</v>
      </c>
      <c r="E81" s="19" t="s">
        <v>398</v>
      </c>
      <c r="F81" s="19" t="s">
        <v>0</v>
      </c>
      <c r="G81" s="17" t="s">
        <v>46</v>
      </c>
      <c r="H81" s="20">
        <f t="shared" si="1"/>
        <v>210</v>
      </c>
      <c r="I81" s="21" t="s">
        <v>47</v>
      </c>
      <c r="J81" s="21" t="s">
        <v>2</v>
      </c>
      <c r="K81" s="33">
        <v>100.0</v>
      </c>
      <c r="L81" s="23">
        <v>40.0</v>
      </c>
      <c r="M81" s="22"/>
      <c r="N81" s="23">
        <v>30.0</v>
      </c>
      <c r="O81" s="22"/>
      <c r="P81" s="22"/>
      <c r="Q81" s="22"/>
      <c r="R81" s="22"/>
      <c r="S81" s="22"/>
      <c r="T81" s="23">
        <v>20.0</v>
      </c>
      <c r="U81" s="22"/>
      <c r="V81" s="22"/>
      <c r="W81" s="22"/>
      <c r="X81" s="23">
        <v>20.0</v>
      </c>
      <c r="Y81" s="22"/>
      <c r="Z81" s="24"/>
      <c r="AA81" s="22"/>
      <c r="AB81" s="22"/>
      <c r="AC81" s="22"/>
      <c r="AD81" s="22"/>
      <c r="AE81" s="22"/>
      <c r="AF81" s="22"/>
      <c r="AG81" s="22"/>
      <c r="AH81" s="22"/>
      <c r="AI81" s="23" t="s">
        <v>48</v>
      </c>
      <c r="AJ81" s="25" t="s">
        <v>49</v>
      </c>
      <c r="AK81" s="26">
        <f t="shared" si="2"/>
        <v>1.7325</v>
      </c>
      <c r="AL81" s="26">
        <f t="shared" si="3"/>
        <v>3.2175</v>
      </c>
      <c r="AM81" s="21">
        <v>2.44</v>
      </c>
      <c r="AN81" s="29" t="s">
        <v>399</v>
      </c>
      <c r="AO81" s="21">
        <v>2.51</v>
      </c>
      <c r="AP81" s="27" t="s">
        <v>400</v>
      </c>
      <c r="AQ81" s="26"/>
      <c r="AR81" s="37"/>
      <c r="AS81" s="26">
        <f t="shared" si="5"/>
        <v>2.475</v>
      </c>
    </row>
    <row r="82">
      <c r="A82" s="30" t="s">
        <v>13</v>
      </c>
      <c r="B82" s="31" t="s">
        <v>401</v>
      </c>
      <c r="C82" s="17">
        <v>2.92000000002E11</v>
      </c>
      <c r="D82" s="32">
        <v>266902.0</v>
      </c>
      <c r="E82" s="19" t="s">
        <v>402</v>
      </c>
      <c r="F82" s="19" t="s">
        <v>130</v>
      </c>
      <c r="G82" s="17" t="s">
        <v>46</v>
      </c>
      <c r="H82" s="20">
        <f t="shared" si="1"/>
        <v>3</v>
      </c>
      <c r="I82" s="21" t="s">
        <v>47</v>
      </c>
      <c r="J82" s="21" t="s">
        <v>2</v>
      </c>
      <c r="K82" s="22"/>
      <c r="L82" s="22"/>
      <c r="M82" s="22"/>
      <c r="N82" s="33">
        <v>3.0</v>
      </c>
      <c r="O82" s="22"/>
      <c r="P82" s="22"/>
      <c r="Q82" s="22"/>
      <c r="R82" s="22"/>
      <c r="S82" s="22"/>
      <c r="T82" s="22"/>
      <c r="U82" s="22"/>
      <c r="V82" s="22"/>
      <c r="W82" s="22"/>
      <c r="X82" s="22"/>
      <c r="Y82" s="22"/>
      <c r="Z82" s="24"/>
      <c r="AA82" s="22"/>
      <c r="AB82" s="22"/>
      <c r="AC82" s="22"/>
      <c r="AD82" s="22"/>
      <c r="AE82" s="22"/>
      <c r="AF82" s="22"/>
      <c r="AG82" s="22"/>
      <c r="AH82" s="22"/>
      <c r="AI82" s="23" t="s">
        <v>48</v>
      </c>
      <c r="AJ82" s="25" t="s">
        <v>49</v>
      </c>
      <c r="AK82" s="26">
        <f t="shared" si="2"/>
        <v>331.3333333</v>
      </c>
      <c r="AL82" s="26">
        <f t="shared" si="3"/>
        <v>615.3333333</v>
      </c>
      <c r="AM82" s="21">
        <v>420.0</v>
      </c>
      <c r="AN82" s="27" t="s">
        <v>403</v>
      </c>
      <c r="AO82" s="21">
        <v>600.0</v>
      </c>
      <c r="AP82" s="27" t="s">
        <v>404</v>
      </c>
      <c r="AQ82" s="21">
        <v>400.0</v>
      </c>
      <c r="AR82" s="38" t="s">
        <v>405</v>
      </c>
      <c r="AS82" s="26">
        <f t="shared" si="5"/>
        <v>473.3333333</v>
      </c>
    </row>
    <row r="83">
      <c r="A83" s="30" t="s">
        <v>16</v>
      </c>
      <c r="B83" s="31" t="s">
        <v>406</v>
      </c>
      <c r="C83" s="17">
        <v>2.92000000075E11</v>
      </c>
      <c r="D83" s="32">
        <v>239767.0</v>
      </c>
      <c r="E83" s="19" t="s">
        <v>407</v>
      </c>
      <c r="F83" s="19" t="s">
        <v>0</v>
      </c>
      <c r="G83" s="17" t="s">
        <v>46</v>
      </c>
      <c r="H83" s="20">
        <f t="shared" si="1"/>
        <v>62</v>
      </c>
      <c r="I83" s="90" t="s">
        <v>47</v>
      </c>
      <c r="J83" s="90" t="s">
        <v>2</v>
      </c>
      <c r="K83" s="23">
        <v>10.0</v>
      </c>
      <c r="L83" s="23">
        <v>4.0</v>
      </c>
      <c r="M83" s="22"/>
      <c r="N83" s="23">
        <f>15+25</f>
        <v>40</v>
      </c>
      <c r="O83" s="22"/>
      <c r="P83" s="33"/>
      <c r="Q83" s="33">
        <v>2.0</v>
      </c>
      <c r="R83" s="22"/>
      <c r="S83" s="22"/>
      <c r="T83" s="23">
        <v>2.0</v>
      </c>
      <c r="U83" s="22"/>
      <c r="V83" s="22"/>
      <c r="W83" s="23">
        <v>2.0</v>
      </c>
      <c r="X83" s="22"/>
      <c r="Y83" s="22"/>
      <c r="Z83" s="24"/>
      <c r="AA83" s="22"/>
      <c r="AB83" s="22"/>
      <c r="AC83" s="22"/>
      <c r="AD83" s="22"/>
      <c r="AE83" s="22"/>
      <c r="AF83" s="22"/>
      <c r="AG83" s="23">
        <v>2.0</v>
      </c>
      <c r="AH83" s="22"/>
      <c r="AI83" s="23" t="s">
        <v>48</v>
      </c>
      <c r="AJ83" s="25" t="s">
        <v>233</v>
      </c>
      <c r="AK83" s="26">
        <f t="shared" si="2"/>
        <v>26.488</v>
      </c>
      <c r="AL83" s="26">
        <f t="shared" si="3"/>
        <v>49.192</v>
      </c>
      <c r="AM83" s="90">
        <v>36.72</v>
      </c>
      <c r="AN83" s="27" t="s">
        <v>408</v>
      </c>
      <c r="AO83" s="21">
        <v>39.9</v>
      </c>
      <c r="AP83" s="27" t="s">
        <v>409</v>
      </c>
      <c r="AQ83" s="21">
        <v>36.9</v>
      </c>
      <c r="AR83" s="38" t="s">
        <v>410</v>
      </c>
      <c r="AS83" s="26">
        <f t="shared" si="5"/>
        <v>37.84</v>
      </c>
    </row>
    <row r="84">
      <c r="A84" s="30" t="s">
        <v>11</v>
      </c>
      <c r="B84" s="31" t="s">
        <v>411</v>
      </c>
      <c r="C84" s="17">
        <v>2.92000000021E11</v>
      </c>
      <c r="D84" s="32">
        <v>425257.0</v>
      </c>
      <c r="E84" s="19" t="s">
        <v>412</v>
      </c>
      <c r="F84" s="19" t="s">
        <v>0</v>
      </c>
      <c r="G84" s="17" t="s">
        <v>46</v>
      </c>
      <c r="H84" s="20">
        <f t="shared" si="1"/>
        <v>15500</v>
      </c>
      <c r="I84" s="21" t="s">
        <v>47</v>
      </c>
      <c r="J84" s="21" t="s">
        <v>2</v>
      </c>
      <c r="K84" s="91">
        <v>10000.0</v>
      </c>
      <c r="L84" s="33">
        <v>2000.0</v>
      </c>
      <c r="M84" s="22"/>
      <c r="N84" s="23">
        <v>2000.0</v>
      </c>
      <c r="O84" s="22"/>
      <c r="P84" s="22"/>
      <c r="Q84" s="22"/>
      <c r="R84" s="22"/>
      <c r="S84" s="22"/>
      <c r="T84" s="39">
        <v>1500.0</v>
      </c>
      <c r="U84" s="22"/>
      <c r="V84" s="22"/>
      <c r="W84" s="22"/>
      <c r="X84" s="22"/>
      <c r="Y84" s="22"/>
      <c r="Z84" s="24"/>
      <c r="AA84" s="22"/>
      <c r="AB84" s="22"/>
      <c r="AC84" s="22"/>
      <c r="AD84" s="22"/>
      <c r="AE84" s="22"/>
      <c r="AF84" s="22"/>
      <c r="AG84" s="22"/>
      <c r="AH84" s="22"/>
      <c r="AI84" s="23" t="s">
        <v>48</v>
      </c>
      <c r="AJ84" s="25" t="s">
        <v>49</v>
      </c>
      <c r="AK84" s="26">
        <f t="shared" si="2"/>
        <v>0.09636666667</v>
      </c>
      <c r="AL84" s="26">
        <f t="shared" si="3"/>
        <v>0.1789666667</v>
      </c>
      <c r="AM84" s="21">
        <f>120/1000</f>
        <v>0.12</v>
      </c>
      <c r="AN84" s="27" t="s">
        <v>413</v>
      </c>
      <c r="AO84" s="21">
        <f>130/1000</f>
        <v>0.13</v>
      </c>
      <c r="AP84" s="27" t="s">
        <v>414</v>
      </c>
      <c r="AQ84" s="21">
        <f>163/1000</f>
        <v>0.163</v>
      </c>
      <c r="AR84" s="38" t="s">
        <v>415</v>
      </c>
      <c r="AS84" s="26">
        <f t="shared" si="5"/>
        <v>0.1376666667</v>
      </c>
    </row>
    <row r="85">
      <c r="A85" s="30" t="s">
        <v>13</v>
      </c>
      <c r="B85" s="31" t="s">
        <v>416</v>
      </c>
      <c r="C85" s="17">
        <v>2.92000000022E11</v>
      </c>
      <c r="D85" s="32">
        <v>329686.0</v>
      </c>
      <c r="E85" s="19" t="s">
        <v>417</v>
      </c>
      <c r="F85" s="19" t="s">
        <v>418</v>
      </c>
      <c r="G85" s="17" t="s">
        <v>46</v>
      </c>
      <c r="H85" s="20">
        <f t="shared" si="1"/>
        <v>2</v>
      </c>
      <c r="I85" s="21" t="s">
        <v>47</v>
      </c>
      <c r="J85" s="21" t="s">
        <v>2</v>
      </c>
      <c r="K85" s="22"/>
      <c r="L85" s="22"/>
      <c r="M85" s="22"/>
      <c r="N85" s="33">
        <v>2.0</v>
      </c>
      <c r="O85" s="22"/>
      <c r="P85" s="22"/>
      <c r="Q85" s="22"/>
      <c r="R85" s="22"/>
      <c r="S85" s="22"/>
      <c r="T85" s="22"/>
      <c r="U85" s="22"/>
      <c r="V85" s="22"/>
      <c r="W85" s="22"/>
      <c r="X85" s="22"/>
      <c r="Y85" s="22"/>
      <c r="Z85" s="24"/>
      <c r="AA85" s="22"/>
      <c r="AB85" s="22"/>
      <c r="AC85" s="22"/>
      <c r="AD85" s="22"/>
      <c r="AE85" s="22"/>
      <c r="AF85" s="22"/>
      <c r="AG85" s="22"/>
      <c r="AH85" s="22"/>
      <c r="AI85" s="23" t="s">
        <v>48</v>
      </c>
      <c r="AJ85" s="25" t="s">
        <v>49</v>
      </c>
      <c r="AK85" s="26">
        <f t="shared" si="2"/>
        <v>177.0183333</v>
      </c>
      <c r="AL85" s="26">
        <f t="shared" si="3"/>
        <v>328.7483333</v>
      </c>
      <c r="AM85" s="21">
        <v>162.75</v>
      </c>
      <c r="AN85" s="27" t="s">
        <v>419</v>
      </c>
      <c r="AO85" s="21">
        <v>255.9</v>
      </c>
      <c r="AP85" s="27" t="s">
        <v>420</v>
      </c>
      <c r="AQ85" s="21">
        <v>340.0</v>
      </c>
      <c r="AR85" s="38" t="s">
        <v>421</v>
      </c>
      <c r="AS85" s="26">
        <f t="shared" si="5"/>
        <v>252.8833333</v>
      </c>
    </row>
    <row r="86">
      <c r="A86" s="30" t="s">
        <v>18</v>
      </c>
      <c r="B86" s="31" t="s">
        <v>422</v>
      </c>
      <c r="C86" s="17">
        <v>2.92000000228E11</v>
      </c>
      <c r="D86" s="32">
        <v>254198.0</v>
      </c>
      <c r="E86" s="19" t="s">
        <v>423</v>
      </c>
      <c r="F86" s="19" t="s">
        <v>0</v>
      </c>
      <c r="G86" s="17" t="s">
        <v>46</v>
      </c>
      <c r="H86" s="20">
        <f t="shared" si="1"/>
        <v>40</v>
      </c>
      <c r="I86" s="21" t="s">
        <v>47</v>
      </c>
      <c r="J86" s="21" t="s">
        <v>2</v>
      </c>
      <c r="K86" s="22"/>
      <c r="L86" s="22"/>
      <c r="M86" s="22"/>
      <c r="N86" s="22"/>
      <c r="O86" s="22"/>
      <c r="P86" s="22"/>
      <c r="Q86" s="22"/>
      <c r="R86" s="22"/>
      <c r="S86" s="33">
        <v>40.0</v>
      </c>
      <c r="T86" s="22"/>
      <c r="U86" s="22"/>
      <c r="V86" s="22"/>
      <c r="W86" s="22"/>
      <c r="X86" s="22"/>
      <c r="Y86" s="22"/>
      <c r="Z86" s="24"/>
      <c r="AA86" s="22"/>
      <c r="AB86" s="22"/>
      <c r="AC86" s="22"/>
      <c r="AD86" s="22"/>
      <c r="AE86" s="22"/>
      <c r="AF86" s="22"/>
      <c r="AG86" s="22"/>
      <c r="AH86" s="22"/>
      <c r="AI86" s="23" t="s">
        <v>48</v>
      </c>
      <c r="AJ86" s="25" t="s">
        <v>49</v>
      </c>
      <c r="AK86" s="26">
        <f t="shared" si="2"/>
        <v>4.303833333</v>
      </c>
      <c r="AL86" s="26">
        <f t="shared" si="3"/>
        <v>7.992833333</v>
      </c>
      <c r="AM86" s="26">
        <f>11.9/2</f>
        <v>5.95</v>
      </c>
      <c r="AN86" s="27" t="s">
        <v>424</v>
      </c>
      <c r="AO86" s="26">
        <f>16.99
/2</f>
        <v>8.495</v>
      </c>
      <c r="AP86" s="27" t="s">
        <v>425</v>
      </c>
      <c r="AQ86" s="21">
        <v>4.0</v>
      </c>
      <c r="AR86" s="38" t="s">
        <v>426</v>
      </c>
      <c r="AS86" s="26">
        <f t="shared" si="5"/>
        <v>6.148333333</v>
      </c>
    </row>
    <row r="87">
      <c r="A87" s="30" t="s">
        <v>33</v>
      </c>
      <c r="B87" s="31" t="s">
        <v>427</v>
      </c>
      <c r="C87" s="17">
        <v>2.92000000229E11</v>
      </c>
      <c r="D87" s="32">
        <v>10030.0</v>
      </c>
      <c r="E87" s="19" t="s">
        <v>428</v>
      </c>
      <c r="F87" s="19" t="s">
        <v>164</v>
      </c>
      <c r="G87" s="17" t="s">
        <v>46</v>
      </c>
      <c r="H87" s="20">
        <f t="shared" si="1"/>
        <v>2</v>
      </c>
      <c r="I87" s="21" t="s">
        <v>47</v>
      </c>
      <c r="J87" s="21" t="s">
        <v>2</v>
      </c>
      <c r="K87" s="22"/>
      <c r="L87" s="22"/>
      <c r="M87" s="22"/>
      <c r="N87" s="22"/>
      <c r="O87" s="22"/>
      <c r="P87" s="22"/>
      <c r="Q87" s="22"/>
      <c r="R87" s="22"/>
      <c r="S87" s="22"/>
      <c r="T87" s="22"/>
      <c r="U87" s="22"/>
      <c r="V87" s="22"/>
      <c r="W87" s="22"/>
      <c r="X87" s="22"/>
      <c r="Y87" s="22"/>
      <c r="Z87" s="24"/>
      <c r="AA87" s="22"/>
      <c r="AB87" s="22"/>
      <c r="AC87" s="22"/>
      <c r="AD87" s="22"/>
      <c r="AE87" s="22"/>
      <c r="AF87" s="22"/>
      <c r="AG87" s="22"/>
      <c r="AH87" s="33">
        <v>2.0</v>
      </c>
      <c r="AI87" s="23" t="s">
        <v>48</v>
      </c>
      <c r="AJ87" s="25" t="s">
        <v>49</v>
      </c>
      <c r="AK87" s="26">
        <f t="shared" si="2"/>
        <v>13.986</v>
      </c>
      <c r="AL87" s="26">
        <f t="shared" si="3"/>
        <v>25.974</v>
      </c>
      <c r="AM87" s="21">
        <v>21.0</v>
      </c>
      <c r="AN87" s="27" t="s">
        <v>429</v>
      </c>
      <c r="AO87" s="21">
        <v>14.84</v>
      </c>
      <c r="AP87" s="35" t="s">
        <v>430</v>
      </c>
      <c r="AQ87" s="21">
        <v>24.1</v>
      </c>
      <c r="AR87" s="28" t="s">
        <v>431</v>
      </c>
      <c r="AS87" s="26">
        <f t="shared" si="5"/>
        <v>19.98</v>
      </c>
    </row>
    <row r="88">
      <c r="A88" s="30" t="s">
        <v>12</v>
      </c>
      <c r="B88" s="31" t="s">
        <v>432</v>
      </c>
      <c r="C88" s="17">
        <v>2.92000000152E11</v>
      </c>
      <c r="D88" s="32">
        <v>388060.0</v>
      </c>
      <c r="E88" s="19" t="s">
        <v>433</v>
      </c>
      <c r="F88" s="19" t="s">
        <v>0</v>
      </c>
      <c r="G88" s="17" t="s">
        <v>46</v>
      </c>
      <c r="H88" s="20">
        <f t="shared" si="1"/>
        <v>6</v>
      </c>
      <c r="I88" s="21" t="s">
        <v>47</v>
      </c>
      <c r="J88" s="21" t="s">
        <v>2</v>
      </c>
      <c r="K88" s="22"/>
      <c r="L88" s="22"/>
      <c r="M88" s="33">
        <v>1.0</v>
      </c>
      <c r="N88" s="22"/>
      <c r="O88" s="22"/>
      <c r="P88" s="22"/>
      <c r="Q88" s="23">
        <v>5.0</v>
      </c>
      <c r="R88" s="22"/>
      <c r="S88" s="22"/>
      <c r="T88" s="22"/>
      <c r="U88" s="22"/>
      <c r="V88" s="22"/>
      <c r="W88" s="22"/>
      <c r="X88" s="22"/>
      <c r="Y88" s="22"/>
      <c r="Z88" s="24"/>
      <c r="AA88" s="22"/>
      <c r="AB88" s="22"/>
      <c r="AC88" s="22"/>
      <c r="AD88" s="22"/>
      <c r="AE88" s="22"/>
      <c r="AF88" s="22"/>
      <c r="AG88" s="22"/>
      <c r="AH88" s="22"/>
      <c r="AI88" s="23" t="s">
        <v>48</v>
      </c>
      <c r="AJ88" s="25" t="s">
        <v>49</v>
      </c>
      <c r="AK88" s="26">
        <f t="shared" si="2"/>
        <v>173.4623333</v>
      </c>
      <c r="AL88" s="26">
        <f t="shared" si="3"/>
        <v>322.1443333</v>
      </c>
      <c r="AM88" s="21">
        <v>228.2</v>
      </c>
      <c r="AN88" s="27" t="s">
        <v>434</v>
      </c>
      <c r="AO88" s="21">
        <v>243.96</v>
      </c>
      <c r="AP88" s="27" t="s">
        <v>435</v>
      </c>
      <c r="AQ88" s="21">
        <v>271.25</v>
      </c>
      <c r="AR88" s="38" t="s">
        <v>436</v>
      </c>
      <c r="AS88" s="26">
        <f t="shared" si="5"/>
        <v>247.8033333</v>
      </c>
    </row>
    <row r="89">
      <c r="A89" s="30" t="s">
        <v>12</v>
      </c>
      <c r="B89" s="31" t="s">
        <v>437</v>
      </c>
      <c r="C89" s="17">
        <v>2.92000000149E11</v>
      </c>
      <c r="D89" s="32">
        <v>388051.0</v>
      </c>
      <c r="E89" s="19" t="s">
        <v>438</v>
      </c>
      <c r="F89" s="19" t="s">
        <v>0</v>
      </c>
      <c r="G89" s="17" t="s">
        <v>46</v>
      </c>
      <c r="H89" s="20">
        <f t="shared" si="1"/>
        <v>6</v>
      </c>
      <c r="I89" s="92" t="s">
        <v>47</v>
      </c>
      <c r="J89" s="92" t="s">
        <v>2</v>
      </c>
      <c r="K89" s="22"/>
      <c r="L89" s="22"/>
      <c r="M89" s="33">
        <v>1.0</v>
      </c>
      <c r="N89" s="22"/>
      <c r="O89" s="22"/>
      <c r="P89" s="22"/>
      <c r="Q89" s="23">
        <v>5.0</v>
      </c>
      <c r="R89" s="22"/>
      <c r="S89" s="22"/>
      <c r="T89" s="22"/>
      <c r="U89" s="22"/>
      <c r="V89" s="22"/>
      <c r="W89" s="22"/>
      <c r="X89" s="22"/>
      <c r="Y89" s="22"/>
      <c r="Z89" s="24"/>
      <c r="AA89" s="22"/>
      <c r="AB89" s="22"/>
      <c r="AC89" s="22"/>
      <c r="AD89" s="22"/>
      <c r="AE89" s="22"/>
      <c r="AF89" s="22"/>
      <c r="AG89" s="22"/>
      <c r="AH89" s="22"/>
      <c r="AI89" s="23" t="s">
        <v>48</v>
      </c>
      <c r="AJ89" s="25" t="s">
        <v>49</v>
      </c>
      <c r="AK89" s="26">
        <f t="shared" si="2"/>
        <v>173.4623333</v>
      </c>
      <c r="AL89" s="26">
        <f t="shared" si="3"/>
        <v>322.1443333</v>
      </c>
      <c r="AM89" s="93">
        <v>228.2</v>
      </c>
      <c r="AN89" s="94" t="s">
        <v>434</v>
      </c>
      <c r="AO89" s="21">
        <v>243.96</v>
      </c>
      <c r="AP89" s="27" t="s">
        <v>435</v>
      </c>
      <c r="AQ89" s="21">
        <v>271.25</v>
      </c>
      <c r="AR89" s="38" t="s">
        <v>436</v>
      </c>
      <c r="AS89" s="26">
        <f t="shared" si="5"/>
        <v>247.8033333</v>
      </c>
    </row>
    <row r="90">
      <c r="A90" s="30" t="s">
        <v>12</v>
      </c>
      <c r="B90" s="31" t="s">
        <v>439</v>
      </c>
      <c r="C90" s="17">
        <v>2.9200000015E11</v>
      </c>
      <c r="D90" s="32">
        <v>388052.0</v>
      </c>
      <c r="E90" s="19" t="s">
        <v>440</v>
      </c>
      <c r="F90" s="19" t="s">
        <v>0</v>
      </c>
      <c r="G90" s="17" t="s">
        <v>46</v>
      </c>
      <c r="H90" s="20">
        <f t="shared" si="1"/>
        <v>6</v>
      </c>
      <c r="I90" s="92" t="s">
        <v>47</v>
      </c>
      <c r="J90" s="92" t="s">
        <v>2</v>
      </c>
      <c r="K90" s="22"/>
      <c r="L90" s="22"/>
      <c r="M90" s="33">
        <v>1.0</v>
      </c>
      <c r="N90" s="22"/>
      <c r="O90" s="22"/>
      <c r="P90" s="22"/>
      <c r="Q90" s="23">
        <v>5.0</v>
      </c>
      <c r="R90" s="22"/>
      <c r="S90" s="22"/>
      <c r="T90" s="22"/>
      <c r="U90" s="22"/>
      <c r="V90" s="22"/>
      <c r="W90" s="22"/>
      <c r="X90" s="22"/>
      <c r="Y90" s="22"/>
      <c r="Z90" s="24"/>
      <c r="AA90" s="22"/>
      <c r="AB90" s="22"/>
      <c r="AC90" s="22"/>
      <c r="AD90" s="22"/>
      <c r="AE90" s="22"/>
      <c r="AF90" s="22"/>
      <c r="AG90" s="22"/>
      <c r="AH90" s="22"/>
      <c r="AI90" s="23" t="s">
        <v>48</v>
      </c>
      <c r="AJ90" s="25" t="s">
        <v>49</v>
      </c>
      <c r="AK90" s="26">
        <f t="shared" si="2"/>
        <v>173.4623333</v>
      </c>
      <c r="AL90" s="26">
        <f t="shared" si="3"/>
        <v>322.1443333</v>
      </c>
      <c r="AM90" s="93">
        <v>228.2</v>
      </c>
      <c r="AN90" s="94" t="s">
        <v>434</v>
      </c>
      <c r="AO90" s="21">
        <v>243.96</v>
      </c>
      <c r="AP90" s="27" t="s">
        <v>435</v>
      </c>
      <c r="AQ90" s="21">
        <v>271.25</v>
      </c>
      <c r="AR90" s="38" t="s">
        <v>436</v>
      </c>
      <c r="AS90" s="26">
        <f t="shared" si="5"/>
        <v>247.8033333</v>
      </c>
    </row>
    <row r="91">
      <c r="A91" s="30" t="s">
        <v>12</v>
      </c>
      <c r="B91" s="31" t="s">
        <v>441</v>
      </c>
      <c r="C91" s="17">
        <v>2.92000000151E11</v>
      </c>
      <c r="D91" s="32">
        <v>388054.0</v>
      </c>
      <c r="E91" s="19" t="s">
        <v>442</v>
      </c>
      <c r="F91" s="19" t="s">
        <v>0</v>
      </c>
      <c r="G91" s="17" t="s">
        <v>46</v>
      </c>
      <c r="H91" s="20">
        <f t="shared" si="1"/>
        <v>6</v>
      </c>
      <c r="I91" s="92" t="s">
        <v>47</v>
      </c>
      <c r="J91" s="92" t="s">
        <v>2</v>
      </c>
      <c r="K91" s="22"/>
      <c r="L91" s="22"/>
      <c r="M91" s="33">
        <v>1.0</v>
      </c>
      <c r="N91" s="22"/>
      <c r="O91" s="22"/>
      <c r="P91" s="22"/>
      <c r="Q91" s="23">
        <v>5.0</v>
      </c>
      <c r="R91" s="22"/>
      <c r="S91" s="22"/>
      <c r="T91" s="22"/>
      <c r="U91" s="22"/>
      <c r="V91" s="22"/>
      <c r="W91" s="22"/>
      <c r="X91" s="22"/>
      <c r="Y91" s="22"/>
      <c r="Z91" s="24"/>
      <c r="AA91" s="22"/>
      <c r="AB91" s="22"/>
      <c r="AC91" s="22"/>
      <c r="AD91" s="22"/>
      <c r="AE91" s="22"/>
      <c r="AF91" s="22"/>
      <c r="AG91" s="22"/>
      <c r="AH91" s="22"/>
      <c r="AI91" s="23" t="s">
        <v>48</v>
      </c>
      <c r="AJ91" s="25" t="s">
        <v>49</v>
      </c>
      <c r="AK91" s="26">
        <f t="shared" si="2"/>
        <v>173.4623333</v>
      </c>
      <c r="AL91" s="26">
        <f t="shared" si="3"/>
        <v>322.1443333</v>
      </c>
      <c r="AM91" s="93">
        <v>228.2</v>
      </c>
      <c r="AN91" s="94" t="s">
        <v>434</v>
      </c>
      <c r="AO91" s="21">
        <v>243.96</v>
      </c>
      <c r="AP91" s="27" t="s">
        <v>435</v>
      </c>
      <c r="AQ91" s="21">
        <v>271.25</v>
      </c>
      <c r="AR91" s="38" t="s">
        <v>436</v>
      </c>
      <c r="AS91" s="26">
        <f t="shared" si="5"/>
        <v>247.8033333</v>
      </c>
    </row>
    <row r="92">
      <c r="A92" s="30" t="s">
        <v>16</v>
      </c>
      <c r="B92" s="31" t="s">
        <v>443</v>
      </c>
      <c r="C92" s="17">
        <v>2.92000000028E11</v>
      </c>
      <c r="D92" s="32">
        <v>269144.0</v>
      </c>
      <c r="E92" s="19" t="s">
        <v>444</v>
      </c>
      <c r="F92" s="19" t="s">
        <v>0</v>
      </c>
      <c r="G92" s="17" t="s">
        <v>46</v>
      </c>
      <c r="H92" s="20">
        <f t="shared" si="1"/>
        <v>1</v>
      </c>
      <c r="I92" s="21" t="s">
        <v>47</v>
      </c>
      <c r="J92" s="21" t="s">
        <v>2</v>
      </c>
      <c r="K92" s="22"/>
      <c r="L92" s="22"/>
      <c r="M92" s="22"/>
      <c r="N92" s="22"/>
      <c r="O92" s="22"/>
      <c r="P92" s="33"/>
      <c r="Q92" s="33">
        <v>1.0</v>
      </c>
      <c r="R92" s="22"/>
      <c r="S92" s="22"/>
      <c r="T92" s="22"/>
      <c r="U92" s="22"/>
      <c r="V92" s="22"/>
      <c r="W92" s="22"/>
      <c r="X92" s="22"/>
      <c r="Y92" s="22"/>
      <c r="Z92" s="24"/>
      <c r="AA92" s="22"/>
      <c r="AB92" s="22"/>
      <c r="AC92" s="22"/>
      <c r="AD92" s="22"/>
      <c r="AE92" s="22"/>
      <c r="AF92" s="22"/>
      <c r="AG92" s="22"/>
      <c r="AH92" s="22"/>
      <c r="AI92" s="23" t="s">
        <v>48</v>
      </c>
      <c r="AJ92" s="25" t="s">
        <v>49</v>
      </c>
      <c r="AK92" s="26">
        <f t="shared" si="2"/>
        <v>217.9916667</v>
      </c>
      <c r="AL92" s="26">
        <f t="shared" si="3"/>
        <v>404.8416667</v>
      </c>
      <c r="AM92" s="21">
        <v>280.0</v>
      </c>
      <c r="AN92" s="27" t="s">
        <v>445</v>
      </c>
      <c r="AO92" s="21">
        <v>340.87</v>
      </c>
      <c r="AP92" s="27" t="s">
        <v>446</v>
      </c>
      <c r="AQ92" s="21">
        <v>313.38</v>
      </c>
      <c r="AR92" s="38" t="s">
        <v>447</v>
      </c>
      <c r="AS92" s="26">
        <f t="shared" si="5"/>
        <v>311.4166667</v>
      </c>
    </row>
    <row r="93">
      <c r="A93" s="30" t="s">
        <v>16</v>
      </c>
      <c r="B93" s="31" t="s">
        <v>448</v>
      </c>
      <c r="C93" s="17">
        <v>2.92000000174E11</v>
      </c>
      <c r="D93" s="32">
        <v>269141.0</v>
      </c>
      <c r="E93" s="19" t="s">
        <v>449</v>
      </c>
      <c r="F93" s="19" t="s">
        <v>0</v>
      </c>
      <c r="G93" s="17" t="s">
        <v>46</v>
      </c>
      <c r="H93" s="20">
        <f t="shared" si="1"/>
        <v>1</v>
      </c>
      <c r="I93" s="21" t="s">
        <v>47</v>
      </c>
      <c r="J93" s="21" t="s">
        <v>2</v>
      </c>
      <c r="K93" s="22"/>
      <c r="L93" s="22"/>
      <c r="M93" s="22"/>
      <c r="N93" s="22"/>
      <c r="O93" s="22"/>
      <c r="P93" s="33"/>
      <c r="Q93" s="33">
        <v>1.0</v>
      </c>
      <c r="R93" s="22"/>
      <c r="S93" s="22"/>
      <c r="T93" s="22"/>
      <c r="U93" s="22"/>
      <c r="V93" s="22"/>
      <c r="W93" s="22"/>
      <c r="X93" s="22"/>
      <c r="Y93" s="22"/>
      <c r="Z93" s="24"/>
      <c r="AA93" s="22"/>
      <c r="AB93" s="22"/>
      <c r="AC93" s="22"/>
      <c r="AD93" s="22"/>
      <c r="AE93" s="22"/>
      <c r="AF93" s="22"/>
      <c r="AG93" s="22"/>
      <c r="AH93" s="22"/>
      <c r="AI93" s="23" t="s">
        <v>48</v>
      </c>
      <c r="AJ93" s="25" t="s">
        <v>49</v>
      </c>
      <c r="AK93" s="26">
        <f t="shared" si="2"/>
        <v>217.9916667</v>
      </c>
      <c r="AL93" s="26">
        <f t="shared" si="3"/>
        <v>404.8416667</v>
      </c>
      <c r="AM93" s="21">
        <v>280.0</v>
      </c>
      <c r="AN93" s="27" t="s">
        <v>445</v>
      </c>
      <c r="AO93" s="21">
        <v>340.87</v>
      </c>
      <c r="AP93" s="27" t="s">
        <v>446</v>
      </c>
      <c r="AQ93" s="21">
        <v>313.38</v>
      </c>
      <c r="AR93" s="38" t="s">
        <v>447</v>
      </c>
      <c r="AS93" s="26">
        <f t="shared" si="5"/>
        <v>311.4166667</v>
      </c>
    </row>
    <row r="94">
      <c r="A94" s="30" t="s">
        <v>16</v>
      </c>
      <c r="B94" s="31" t="s">
        <v>450</v>
      </c>
      <c r="C94" s="17">
        <v>2.92000000175E11</v>
      </c>
      <c r="D94" s="32">
        <v>269138.0</v>
      </c>
      <c r="E94" s="19" t="s">
        <v>451</v>
      </c>
      <c r="F94" s="19" t="s">
        <v>0</v>
      </c>
      <c r="G94" s="17" t="s">
        <v>46</v>
      </c>
      <c r="H94" s="20">
        <f t="shared" si="1"/>
        <v>1</v>
      </c>
      <c r="I94" s="21" t="s">
        <v>47</v>
      </c>
      <c r="J94" s="21" t="s">
        <v>2</v>
      </c>
      <c r="K94" s="22"/>
      <c r="L94" s="22"/>
      <c r="M94" s="22"/>
      <c r="N94" s="22"/>
      <c r="O94" s="22"/>
      <c r="P94" s="33"/>
      <c r="Q94" s="33">
        <v>1.0</v>
      </c>
      <c r="R94" s="22"/>
      <c r="S94" s="22"/>
      <c r="T94" s="22"/>
      <c r="U94" s="22"/>
      <c r="V94" s="22"/>
      <c r="W94" s="22"/>
      <c r="X94" s="22"/>
      <c r="Y94" s="22"/>
      <c r="Z94" s="24"/>
      <c r="AA94" s="22"/>
      <c r="AB94" s="22"/>
      <c r="AC94" s="22"/>
      <c r="AD94" s="22"/>
      <c r="AE94" s="22"/>
      <c r="AF94" s="22"/>
      <c r="AG94" s="22"/>
      <c r="AH94" s="22"/>
      <c r="AI94" s="23" t="s">
        <v>48</v>
      </c>
      <c r="AJ94" s="25" t="s">
        <v>49</v>
      </c>
      <c r="AK94" s="26">
        <f t="shared" si="2"/>
        <v>217.9916667</v>
      </c>
      <c r="AL94" s="26">
        <f t="shared" si="3"/>
        <v>404.8416667</v>
      </c>
      <c r="AM94" s="21">
        <v>280.0</v>
      </c>
      <c r="AN94" s="27" t="s">
        <v>445</v>
      </c>
      <c r="AO94" s="21">
        <v>340.87</v>
      </c>
      <c r="AP94" s="27" t="s">
        <v>446</v>
      </c>
      <c r="AQ94" s="21">
        <v>313.38</v>
      </c>
      <c r="AR94" s="38" t="s">
        <v>447</v>
      </c>
      <c r="AS94" s="26">
        <f t="shared" si="5"/>
        <v>311.4166667</v>
      </c>
    </row>
    <row r="95">
      <c r="A95" s="30" t="s">
        <v>16</v>
      </c>
      <c r="B95" s="31" t="s">
        <v>452</v>
      </c>
      <c r="C95" s="17">
        <v>2.92000000171E11</v>
      </c>
      <c r="D95" s="32">
        <v>269135.0</v>
      </c>
      <c r="E95" s="19" t="s">
        <v>453</v>
      </c>
      <c r="F95" s="19" t="s">
        <v>0</v>
      </c>
      <c r="G95" s="17" t="s">
        <v>46</v>
      </c>
      <c r="H95" s="20">
        <f t="shared" si="1"/>
        <v>2</v>
      </c>
      <c r="I95" s="21" t="s">
        <v>47</v>
      </c>
      <c r="J95" s="21" t="s">
        <v>2</v>
      </c>
      <c r="K95" s="22"/>
      <c r="L95" s="22"/>
      <c r="M95" s="22"/>
      <c r="N95" s="22"/>
      <c r="O95" s="22"/>
      <c r="P95" s="33"/>
      <c r="Q95" s="33">
        <v>1.0</v>
      </c>
      <c r="R95" s="22"/>
      <c r="S95" s="22"/>
      <c r="T95" s="22"/>
      <c r="U95" s="22"/>
      <c r="V95" s="22"/>
      <c r="W95" s="22"/>
      <c r="X95" s="22"/>
      <c r="Y95" s="23"/>
      <c r="Z95" s="9">
        <v>1.0</v>
      </c>
      <c r="AA95" s="22"/>
      <c r="AB95" s="22"/>
      <c r="AC95" s="22"/>
      <c r="AD95" s="22"/>
      <c r="AE95" s="22"/>
      <c r="AF95" s="22"/>
      <c r="AG95" s="22"/>
      <c r="AH95" s="22"/>
      <c r="AI95" s="23" t="s">
        <v>48</v>
      </c>
      <c r="AJ95" s="25" t="s">
        <v>49</v>
      </c>
      <c r="AK95" s="26">
        <f t="shared" si="2"/>
        <v>217.9916667</v>
      </c>
      <c r="AL95" s="26">
        <f t="shared" si="3"/>
        <v>404.8416667</v>
      </c>
      <c r="AM95" s="21">
        <v>280.0</v>
      </c>
      <c r="AN95" s="27" t="s">
        <v>445</v>
      </c>
      <c r="AO95" s="21">
        <v>340.87</v>
      </c>
      <c r="AP95" s="27" t="s">
        <v>446</v>
      </c>
      <c r="AQ95" s="21">
        <v>313.38</v>
      </c>
      <c r="AR95" s="38" t="s">
        <v>447</v>
      </c>
      <c r="AS95" s="26">
        <f t="shared" si="5"/>
        <v>311.4166667</v>
      </c>
    </row>
    <row r="96">
      <c r="A96" s="30" t="s">
        <v>16</v>
      </c>
      <c r="B96" s="31" t="s">
        <v>454</v>
      </c>
      <c r="C96" s="17">
        <v>2.92000000024E11</v>
      </c>
      <c r="D96" s="32">
        <v>356870.0</v>
      </c>
      <c r="E96" s="19" t="s">
        <v>455</v>
      </c>
      <c r="F96" s="80" t="s">
        <v>0</v>
      </c>
      <c r="G96" s="17" t="s">
        <v>46</v>
      </c>
      <c r="H96" s="20">
        <f t="shared" si="1"/>
        <v>2</v>
      </c>
      <c r="I96" s="21" t="s">
        <v>47</v>
      </c>
      <c r="J96" s="21" t="s">
        <v>2</v>
      </c>
      <c r="K96" s="22"/>
      <c r="L96" s="22"/>
      <c r="M96" s="22"/>
      <c r="N96" s="22"/>
      <c r="O96" s="22"/>
      <c r="P96" s="33"/>
      <c r="Q96" s="33">
        <v>1.0</v>
      </c>
      <c r="R96" s="22"/>
      <c r="S96" s="22"/>
      <c r="T96" s="22"/>
      <c r="U96" s="22"/>
      <c r="V96" s="22"/>
      <c r="W96" s="22"/>
      <c r="X96" s="22"/>
      <c r="Y96" s="23"/>
      <c r="Z96" s="9">
        <v>1.0</v>
      </c>
      <c r="AA96" s="22"/>
      <c r="AB96" s="22"/>
      <c r="AC96" s="22"/>
      <c r="AD96" s="22"/>
      <c r="AE96" s="22"/>
      <c r="AF96" s="22"/>
      <c r="AG96" s="22"/>
      <c r="AH96" s="22"/>
      <c r="AI96" s="23" t="s">
        <v>48</v>
      </c>
      <c r="AJ96" s="25" t="s">
        <v>49</v>
      </c>
      <c r="AK96" s="26">
        <f t="shared" si="2"/>
        <v>217.9916667</v>
      </c>
      <c r="AL96" s="26">
        <f t="shared" si="3"/>
        <v>404.8416667</v>
      </c>
      <c r="AM96" s="21">
        <v>280.0</v>
      </c>
      <c r="AN96" s="27" t="s">
        <v>445</v>
      </c>
      <c r="AO96" s="21">
        <v>340.87</v>
      </c>
      <c r="AP96" s="27" t="s">
        <v>446</v>
      </c>
      <c r="AQ96" s="21">
        <v>313.38</v>
      </c>
      <c r="AR96" s="38" t="s">
        <v>447</v>
      </c>
      <c r="AS96" s="26">
        <f t="shared" si="5"/>
        <v>311.4166667</v>
      </c>
    </row>
    <row r="97">
      <c r="A97" s="30" t="s">
        <v>32</v>
      </c>
      <c r="B97" s="31" t="s">
        <v>456</v>
      </c>
      <c r="C97" s="17">
        <v>2.9200000023E11</v>
      </c>
      <c r="D97" s="32">
        <v>343921.0</v>
      </c>
      <c r="E97" s="19" t="s">
        <v>457</v>
      </c>
      <c r="F97" s="19" t="s">
        <v>130</v>
      </c>
      <c r="G97" s="17" t="s">
        <v>46</v>
      </c>
      <c r="H97" s="20">
        <f t="shared" si="1"/>
        <v>2</v>
      </c>
      <c r="I97" s="21" t="s">
        <v>47</v>
      </c>
      <c r="J97" s="21" t="s">
        <v>2</v>
      </c>
      <c r="K97" s="22"/>
      <c r="L97" s="22"/>
      <c r="M97" s="22"/>
      <c r="N97" s="22"/>
      <c r="O97" s="22"/>
      <c r="P97" s="22"/>
      <c r="Q97" s="22"/>
      <c r="R97" s="22"/>
      <c r="S97" s="22"/>
      <c r="T97" s="22"/>
      <c r="U97" s="22"/>
      <c r="V97" s="22"/>
      <c r="W97" s="22"/>
      <c r="X97" s="22"/>
      <c r="Y97" s="22"/>
      <c r="Z97" s="24"/>
      <c r="AA97" s="33"/>
      <c r="AB97" s="33"/>
      <c r="AC97" s="33"/>
      <c r="AD97" s="33"/>
      <c r="AE97" s="33"/>
      <c r="AF97" s="33"/>
      <c r="AG97" s="33">
        <v>2.0</v>
      </c>
      <c r="AH97" s="22"/>
      <c r="AI97" s="23" t="s">
        <v>48</v>
      </c>
      <c r="AJ97" s="25" t="s">
        <v>49</v>
      </c>
      <c r="AK97" s="26" t="str">
        <f t="shared" si="2"/>
        <v>#DIV/0!</v>
      </c>
      <c r="AL97" s="26" t="str">
        <f t="shared" si="3"/>
        <v>#DIV/0!</v>
      </c>
      <c r="AM97" s="26"/>
      <c r="AN97" s="36"/>
      <c r="AO97" s="26"/>
      <c r="AP97" s="36"/>
      <c r="AQ97" s="26"/>
      <c r="AR97" s="37"/>
      <c r="AS97" s="26" t="str">
        <f t="shared" si="5"/>
        <v>#DIV/0!</v>
      </c>
    </row>
    <row r="98">
      <c r="A98" s="30" t="s">
        <v>32</v>
      </c>
      <c r="B98" s="31" t="s">
        <v>458</v>
      </c>
      <c r="C98" s="17">
        <v>2.92000000231E11</v>
      </c>
      <c r="D98" s="32">
        <v>464887.0</v>
      </c>
      <c r="E98" s="19" t="s">
        <v>459</v>
      </c>
      <c r="F98" s="19" t="s">
        <v>189</v>
      </c>
      <c r="G98" s="17" t="s">
        <v>46</v>
      </c>
      <c r="H98" s="20">
        <f t="shared" si="1"/>
        <v>40</v>
      </c>
      <c r="I98" s="21" t="s">
        <v>47</v>
      </c>
      <c r="J98" s="21" t="s">
        <v>2</v>
      </c>
      <c r="K98" s="22"/>
      <c r="L98" s="22"/>
      <c r="M98" s="22"/>
      <c r="N98" s="22"/>
      <c r="O98" s="22"/>
      <c r="P98" s="22"/>
      <c r="Q98" s="22"/>
      <c r="R98" s="22"/>
      <c r="S98" s="22"/>
      <c r="T98" s="22"/>
      <c r="U98" s="22"/>
      <c r="V98" s="22"/>
      <c r="W98" s="22"/>
      <c r="X98" s="22"/>
      <c r="Y98" s="22"/>
      <c r="Z98" s="24"/>
      <c r="AA98" s="33"/>
      <c r="AB98" s="33"/>
      <c r="AC98" s="33"/>
      <c r="AD98" s="33"/>
      <c r="AE98" s="33"/>
      <c r="AF98" s="33"/>
      <c r="AG98" s="39">
        <v>40.0</v>
      </c>
      <c r="AH98" s="22"/>
      <c r="AI98" s="23" t="s">
        <v>48</v>
      </c>
      <c r="AJ98" s="25" t="s">
        <v>49</v>
      </c>
      <c r="AK98" s="26" t="str">
        <f t="shared" si="2"/>
        <v>#DIV/0!</v>
      </c>
      <c r="AL98" s="26" t="str">
        <f t="shared" si="3"/>
        <v>#DIV/0!</v>
      </c>
      <c r="AM98" s="26"/>
      <c r="AN98" s="95"/>
      <c r="AO98" s="26"/>
      <c r="AP98" s="36"/>
      <c r="AQ98" s="26"/>
      <c r="AR98" s="37"/>
      <c r="AS98" s="26" t="str">
        <f t="shared" si="5"/>
        <v>#DIV/0!</v>
      </c>
    </row>
    <row r="99">
      <c r="A99" s="31" t="s">
        <v>14</v>
      </c>
      <c r="B99" s="96" t="s">
        <v>460</v>
      </c>
      <c r="C99" s="17">
        <v>2.92000000073E11</v>
      </c>
      <c r="D99" s="32">
        <v>150642.0</v>
      </c>
      <c r="E99" s="19" t="s">
        <v>461</v>
      </c>
      <c r="F99" s="19" t="s">
        <v>130</v>
      </c>
      <c r="G99" s="17" t="s">
        <v>46</v>
      </c>
      <c r="H99" s="20">
        <f t="shared" si="1"/>
        <v>1200</v>
      </c>
      <c r="I99" s="21" t="s">
        <v>47</v>
      </c>
      <c r="J99" s="21" t="s">
        <v>2</v>
      </c>
      <c r="K99" s="22"/>
      <c r="L99" s="22"/>
      <c r="M99" s="22"/>
      <c r="N99" s="22"/>
      <c r="O99" s="33">
        <v>1200.0</v>
      </c>
      <c r="P99" s="22"/>
      <c r="Q99" s="22"/>
      <c r="R99" s="22"/>
      <c r="S99" s="22"/>
      <c r="T99" s="22"/>
      <c r="U99" s="22"/>
      <c r="V99" s="22"/>
      <c r="W99" s="22"/>
      <c r="X99" s="22"/>
      <c r="Y99" s="22"/>
      <c r="Z99" s="24"/>
      <c r="AA99" s="22"/>
      <c r="AB99" s="22"/>
      <c r="AC99" s="22"/>
      <c r="AD99" s="22"/>
      <c r="AE99" s="22"/>
      <c r="AF99" s="22"/>
      <c r="AG99" s="22"/>
      <c r="AH99" s="22"/>
      <c r="AI99" s="23" t="s">
        <v>48</v>
      </c>
      <c r="AJ99" s="25" t="s">
        <v>380</v>
      </c>
      <c r="AK99" s="26" t="str">
        <f t="shared" si="2"/>
        <v>#DIV/0!</v>
      </c>
      <c r="AL99" s="26" t="str">
        <f t="shared" si="3"/>
        <v>#DIV/0!</v>
      </c>
      <c r="AM99" s="26"/>
      <c r="AN99" s="95"/>
      <c r="AO99" s="26"/>
      <c r="AP99" s="36"/>
      <c r="AQ99" s="26"/>
      <c r="AR99" s="37"/>
      <c r="AS99" s="26" t="str">
        <f t="shared" si="5"/>
        <v>#DIV/0!</v>
      </c>
    </row>
    <row r="100">
      <c r="A100" s="30" t="s">
        <v>10</v>
      </c>
      <c r="B100" s="31" t="s">
        <v>462</v>
      </c>
      <c r="C100" s="17">
        <v>2.9200000019E11</v>
      </c>
      <c r="D100" s="32">
        <v>8397.0</v>
      </c>
      <c r="E100" s="19" t="s">
        <v>463</v>
      </c>
      <c r="F100" s="19" t="s">
        <v>0</v>
      </c>
      <c r="G100" s="17" t="s">
        <v>46</v>
      </c>
      <c r="H100" s="20">
        <f t="shared" si="1"/>
        <v>33</v>
      </c>
      <c r="I100" s="21" t="s">
        <v>47</v>
      </c>
      <c r="J100" s="21" t="s">
        <v>2</v>
      </c>
      <c r="K100" s="33">
        <v>10.0</v>
      </c>
      <c r="L100" s="23">
        <v>4.0</v>
      </c>
      <c r="M100" s="22"/>
      <c r="N100" s="23">
        <v>15.0</v>
      </c>
      <c r="O100" s="22"/>
      <c r="P100" s="22"/>
      <c r="Q100" s="23">
        <v>1.0</v>
      </c>
      <c r="R100" s="22"/>
      <c r="S100" s="22"/>
      <c r="T100" s="23">
        <v>3.0</v>
      </c>
      <c r="U100" s="22"/>
      <c r="V100" s="22"/>
      <c r="W100" s="22"/>
      <c r="X100" s="22"/>
      <c r="Y100" s="22"/>
      <c r="Z100" s="24"/>
      <c r="AA100" s="22"/>
      <c r="AB100" s="22"/>
      <c r="AC100" s="22"/>
      <c r="AD100" s="22"/>
      <c r="AE100" s="22"/>
      <c r="AF100" s="22"/>
      <c r="AG100" s="22"/>
      <c r="AH100" s="22"/>
      <c r="AI100" s="23" t="s">
        <v>48</v>
      </c>
      <c r="AJ100" s="25" t="s">
        <v>217</v>
      </c>
      <c r="AK100" s="26">
        <f t="shared" si="2"/>
        <v>28.11433333</v>
      </c>
      <c r="AL100" s="26">
        <f t="shared" si="3"/>
        <v>52.21233333</v>
      </c>
      <c r="AM100" s="21">
        <v>47.41</v>
      </c>
      <c r="AN100" s="97" t="s">
        <v>464</v>
      </c>
      <c r="AO100" s="21">
        <v>33.22</v>
      </c>
      <c r="AP100" s="27" t="s">
        <v>465</v>
      </c>
      <c r="AQ100" s="21">
        <v>39.86</v>
      </c>
      <c r="AR100" s="38" t="s">
        <v>466</v>
      </c>
      <c r="AS100" s="26">
        <f t="shared" si="5"/>
        <v>40.16333333</v>
      </c>
    </row>
    <row r="101">
      <c r="A101" s="30" t="s">
        <v>16</v>
      </c>
      <c r="B101" s="31" t="s">
        <v>467</v>
      </c>
      <c r="C101" s="17">
        <v>2.92000000039E11</v>
      </c>
      <c r="D101" s="32">
        <v>355376.0</v>
      </c>
      <c r="E101" s="19" t="s">
        <v>468</v>
      </c>
      <c r="F101" s="19" t="s">
        <v>0</v>
      </c>
      <c r="G101" s="17" t="s">
        <v>46</v>
      </c>
      <c r="H101" s="20">
        <f t="shared" si="1"/>
        <v>2</v>
      </c>
      <c r="I101" s="21" t="s">
        <v>47</v>
      </c>
      <c r="J101" s="21" t="s">
        <v>2</v>
      </c>
      <c r="K101" s="22"/>
      <c r="L101" s="22"/>
      <c r="M101" s="23">
        <v>1.0</v>
      </c>
      <c r="N101" s="22"/>
      <c r="O101" s="22"/>
      <c r="P101" s="33"/>
      <c r="Q101" s="33">
        <v>1.0</v>
      </c>
      <c r="R101" s="22"/>
      <c r="S101" s="22"/>
      <c r="T101" s="22"/>
      <c r="U101" s="22"/>
      <c r="V101" s="22"/>
      <c r="W101" s="22"/>
      <c r="X101" s="22"/>
      <c r="Y101" s="22"/>
      <c r="Z101" s="24"/>
      <c r="AA101" s="22"/>
      <c r="AB101" s="22"/>
      <c r="AC101" s="22"/>
      <c r="AD101" s="22"/>
      <c r="AE101" s="22"/>
      <c r="AF101" s="22"/>
      <c r="AG101" s="22"/>
      <c r="AH101" s="22"/>
      <c r="AI101" s="23" t="s">
        <v>48</v>
      </c>
      <c r="AJ101" s="25" t="s">
        <v>233</v>
      </c>
      <c r="AK101" s="26">
        <f t="shared" si="2"/>
        <v>27.07833333</v>
      </c>
      <c r="AL101" s="26">
        <f t="shared" si="3"/>
        <v>50.28833333</v>
      </c>
      <c r="AM101" s="21">
        <v>35.9</v>
      </c>
      <c r="AN101" s="27" t="s">
        <v>469</v>
      </c>
      <c r="AO101" s="21">
        <v>49.15</v>
      </c>
      <c r="AP101" s="27" t="s">
        <v>470</v>
      </c>
      <c r="AQ101" s="21">
        <v>31.0</v>
      </c>
      <c r="AR101" s="38" t="s">
        <v>471</v>
      </c>
      <c r="AS101" s="26">
        <f t="shared" si="5"/>
        <v>38.68333333</v>
      </c>
    </row>
    <row r="102">
      <c r="A102" s="30" t="s">
        <v>33</v>
      </c>
      <c r="B102" s="31" t="s">
        <v>472</v>
      </c>
      <c r="C102" s="17">
        <v>2.92000000232E11</v>
      </c>
      <c r="D102" s="43">
        <v>453196.0</v>
      </c>
      <c r="E102" s="19" t="s">
        <v>473</v>
      </c>
      <c r="F102" s="19" t="s">
        <v>0</v>
      </c>
      <c r="G102" s="17" t="s">
        <v>46</v>
      </c>
      <c r="H102" s="20">
        <f t="shared" si="1"/>
        <v>2</v>
      </c>
      <c r="I102" s="21" t="s">
        <v>47</v>
      </c>
      <c r="J102" s="21" t="s">
        <v>2</v>
      </c>
      <c r="K102" s="22"/>
      <c r="L102" s="22"/>
      <c r="M102" s="22"/>
      <c r="N102" s="22"/>
      <c r="O102" s="22"/>
      <c r="P102" s="22"/>
      <c r="Q102" s="22"/>
      <c r="R102" s="22"/>
      <c r="S102" s="22"/>
      <c r="T102" s="22"/>
      <c r="U102" s="22"/>
      <c r="V102" s="22"/>
      <c r="W102" s="22"/>
      <c r="X102" s="22"/>
      <c r="Y102" s="22"/>
      <c r="Z102" s="24"/>
      <c r="AA102" s="22"/>
      <c r="AB102" s="22"/>
      <c r="AC102" s="22"/>
      <c r="AD102" s="22"/>
      <c r="AE102" s="22"/>
      <c r="AF102" s="22"/>
      <c r="AG102" s="22"/>
      <c r="AH102" s="33">
        <v>2.0</v>
      </c>
      <c r="AI102" s="23" t="s">
        <v>48</v>
      </c>
      <c r="AJ102" s="25" t="s">
        <v>49</v>
      </c>
      <c r="AK102" s="26">
        <f t="shared" si="2"/>
        <v>127.7056667</v>
      </c>
      <c r="AL102" s="26">
        <f t="shared" si="3"/>
        <v>237.1676667</v>
      </c>
      <c r="AM102" s="21">
        <v>164.9</v>
      </c>
      <c r="AN102" s="27" t="s">
        <v>474</v>
      </c>
      <c r="AO102" s="21">
        <v>235.78</v>
      </c>
      <c r="AP102" s="27" t="s">
        <v>475</v>
      </c>
      <c r="AQ102" s="21">
        <v>146.63</v>
      </c>
      <c r="AR102" s="38" t="s">
        <v>476</v>
      </c>
      <c r="AS102" s="26">
        <f t="shared" si="5"/>
        <v>182.4366667</v>
      </c>
    </row>
    <row r="103">
      <c r="A103" s="30" t="s">
        <v>33</v>
      </c>
      <c r="B103" s="31" t="s">
        <v>477</v>
      </c>
      <c r="C103" s="17">
        <v>2.92000000233E11</v>
      </c>
      <c r="D103" s="43">
        <v>453196.0</v>
      </c>
      <c r="E103" s="19" t="s">
        <v>478</v>
      </c>
      <c r="F103" s="19" t="s">
        <v>0</v>
      </c>
      <c r="G103" s="17" t="s">
        <v>46</v>
      </c>
      <c r="H103" s="20">
        <f t="shared" si="1"/>
        <v>2</v>
      </c>
      <c r="I103" s="21" t="s">
        <v>47</v>
      </c>
      <c r="J103" s="21" t="s">
        <v>2</v>
      </c>
      <c r="K103" s="22"/>
      <c r="L103" s="22"/>
      <c r="M103" s="22"/>
      <c r="N103" s="22"/>
      <c r="O103" s="22"/>
      <c r="P103" s="22"/>
      <c r="Q103" s="22"/>
      <c r="R103" s="22"/>
      <c r="S103" s="22"/>
      <c r="T103" s="22"/>
      <c r="U103" s="22"/>
      <c r="V103" s="22"/>
      <c r="W103" s="22"/>
      <c r="X103" s="22"/>
      <c r="Y103" s="22"/>
      <c r="Z103" s="24"/>
      <c r="AA103" s="22"/>
      <c r="AB103" s="22"/>
      <c r="AC103" s="22"/>
      <c r="AD103" s="22"/>
      <c r="AE103" s="22"/>
      <c r="AF103" s="22"/>
      <c r="AG103" s="22"/>
      <c r="AH103" s="33">
        <v>2.0</v>
      </c>
      <c r="AI103" s="23" t="s">
        <v>48</v>
      </c>
      <c r="AJ103" s="25" t="s">
        <v>49</v>
      </c>
      <c r="AK103" s="26">
        <f t="shared" si="2"/>
        <v>124.4005</v>
      </c>
      <c r="AL103" s="26">
        <f t="shared" si="3"/>
        <v>231.0295</v>
      </c>
      <c r="AM103" s="26"/>
      <c r="AN103" s="36"/>
      <c r="AO103" s="21">
        <v>235.78</v>
      </c>
      <c r="AP103" s="35" t="s">
        <v>479</v>
      </c>
      <c r="AQ103" s="21">
        <v>119.65</v>
      </c>
      <c r="AR103" s="28" t="s">
        <v>480</v>
      </c>
      <c r="AS103" s="26">
        <f t="shared" si="5"/>
        <v>177.715</v>
      </c>
    </row>
    <row r="104">
      <c r="A104" s="30" t="s">
        <v>33</v>
      </c>
      <c r="B104" s="31" t="s">
        <v>481</v>
      </c>
      <c r="C104" s="17">
        <v>2.92000000234E11</v>
      </c>
      <c r="D104" s="43">
        <v>453196.0</v>
      </c>
      <c r="E104" s="19" t="s">
        <v>482</v>
      </c>
      <c r="F104" s="19" t="s">
        <v>0</v>
      </c>
      <c r="G104" s="17" t="s">
        <v>46</v>
      </c>
      <c r="H104" s="20">
        <f t="shared" si="1"/>
        <v>2</v>
      </c>
      <c r="I104" s="21" t="s">
        <v>47</v>
      </c>
      <c r="J104" s="21" t="s">
        <v>2</v>
      </c>
      <c r="K104" s="22"/>
      <c r="L104" s="22"/>
      <c r="M104" s="22"/>
      <c r="N104" s="22"/>
      <c r="O104" s="22"/>
      <c r="P104" s="22"/>
      <c r="Q104" s="22"/>
      <c r="R104" s="22"/>
      <c r="S104" s="22"/>
      <c r="T104" s="22"/>
      <c r="U104" s="22"/>
      <c r="V104" s="22"/>
      <c r="W104" s="22"/>
      <c r="X104" s="22"/>
      <c r="Y104" s="22"/>
      <c r="Z104" s="24"/>
      <c r="AA104" s="22"/>
      <c r="AB104" s="22"/>
      <c r="AC104" s="22"/>
      <c r="AD104" s="22"/>
      <c r="AE104" s="22"/>
      <c r="AF104" s="22"/>
      <c r="AG104" s="22"/>
      <c r="AH104" s="33">
        <v>2.0</v>
      </c>
      <c r="AI104" s="23" t="s">
        <v>48</v>
      </c>
      <c r="AJ104" s="25" t="s">
        <v>49</v>
      </c>
      <c r="AK104" s="26">
        <f t="shared" si="2"/>
        <v>126.2135</v>
      </c>
      <c r="AL104" s="26">
        <f t="shared" si="3"/>
        <v>234.3965</v>
      </c>
      <c r="AM104" s="26"/>
      <c r="AN104" s="36"/>
      <c r="AO104" s="21">
        <v>235.78</v>
      </c>
      <c r="AP104" s="35" t="s">
        <v>479</v>
      </c>
      <c r="AQ104" s="21">
        <v>124.83</v>
      </c>
      <c r="AR104" s="38" t="s">
        <v>483</v>
      </c>
      <c r="AS104" s="26">
        <f t="shared" si="5"/>
        <v>180.305</v>
      </c>
    </row>
    <row r="105">
      <c r="A105" s="30" t="s">
        <v>12</v>
      </c>
      <c r="B105" s="31" t="s">
        <v>484</v>
      </c>
      <c r="C105" s="17">
        <v>2.92000000163E11</v>
      </c>
      <c r="D105" s="32">
        <v>351739.0</v>
      </c>
      <c r="E105" s="19" t="s">
        <v>485</v>
      </c>
      <c r="F105" s="19" t="s">
        <v>486</v>
      </c>
      <c r="G105" s="17" t="s">
        <v>46</v>
      </c>
      <c r="H105" s="20">
        <f t="shared" si="1"/>
        <v>1</v>
      </c>
      <c r="I105" s="21" t="s">
        <v>47</v>
      </c>
      <c r="J105" s="21" t="s">
        <v>2</v>
      </c>
      <c r="K105" s="22"/>
      <c r="L105" s="22"/>
      <c r="M105" s="33">
        <v>1.0</v>
      </c>
      <c r="N105" s="22"/>
      <c r="O105" s="22"/>
      <c r="P105" s="22"/>
      <c r="Q105" s="22"/>
      <c r="R105" s="22"/>
      <c r="S105" s="22"/>
      <c r="T105" s="22"/>
      <c r="U105" s="22"/>
      <c r="V105" s="22"/>
      <c r="W105" s="22"/>
      <c r="X105" s="22"/>
      <c r="Y105" s="22"/>
      <c r="Z105" s="24"/>
      <c r="AA105" s="22"/>
      <c r="AB105" s="22"/>
      <c r="AC105" s="22"/>
      <c r="AD105" s="22"/>
      <c r="AE105" s="22"/>
      <c r="AF105" s="22"/>
      <c r="AG105" s="22"/>
      <c r="AH105" s="22"/>
      <c r="AI105" s="23" t="s">
        <v>48</v>
      </c>
      <c r="AJ105" s="25" t="s">
        <v>49</v>
      </c>
      <c r="AK105" s="26">
        <f t="shared" si="2"/>
        <v>29.64733333</v>
      </c>
      <c r="AL105" s="26">
        <f t="shared" si="3"/>
        <v>55.05933333</v>
      </c>
      <c r="AM105" s="21">
        <v>59.0</v>
      </c>
      <c r="AN105" s="27" t="s">
        <v>487</v>
      </c>
      <c r="AO105" s="21">
        <v>40.26</v>
      </c>
      <c r="AP105" s="27" t="s">
        <v>488</v>
      </c>
      <c r="AQ105" s="21">
        <v>27.8</v>
      </c>
      <c r="AR105" s="38" t="s">
        <v>489</v>
      </c>
      <c r="AS105" s="26">
        <f t="shared" si="5"/>
        <v>42.35333333</v>
      </c>
    </row>
    <row r="106">
      <c r="A106" s="30" t="s">
        <v>23</v>
      </c>
      <c r="B106" s="31" t="s">
        <v>490</v>
      </c>
      <c r="C106" s="17">
        <v>2.92000000041E11</v>
      </c>
      <c r="D106" s="32">
        <v>241630.0</v>
      </c>
      <c r="E106" s="19" t="s">
        <v>491</v>
      </c>
      <c r="F106" s="19" t="s">
        <v>492</v>
      </c>
      <c r="G106" s="17" t="s">
        <v>46</v>
      </c>
      <c r="H106" s="20">
        <f t="shared" si="1"/>
        <v>5</v>
      </c>
      <c r="I106" s="21" t="s">
        <v>47</v>
      </c>
      <c r="J106" s="21" t="s">
        <v>2</v>
      </c>
      <c r="K106" s="22"/>
      <c r="L106" s="22"/>
      <c r="M106" s="22"/>
      <c r="N106" s="22"/>
      <c r="O106" s="22"/>
      <c r="P106" s="22"/>
      <c r="Q106" s="22"/>
      <c r="R106" s="22"/>
      <c r="S106" s="22"/>
      <c r="T106" s="22"/>
      <c r="U106" s="22"/>
      <c r="V106" s="22"/>
      <c r="W106" s="22"/>
      <c r="X106" s="33">
        <v>5.0</v>
      </c>
      <c r="Y106" s="22"/>
      <c r="Z106" s="24"/>
      <c r="AA106" s="22"/>
      <c r="AB106" s="22"/>
      <c r="AC106" s="22"/>
      <c r="AD106" s="22"/>
      <c r="AE106" s="22"/>
      <c r="AF106" s="22"/>
      <c r="AG106" s="22"/>
      <c r="AH106" s="22"/>
      <c r="AI106" s="23" t="s">
        <v>48</v>
      </c>
      <c r="AJ106" s="25" t="s">
        <v>233</v>
      </c>
      <c r="AK106" s="26">
        <f t="shared" si="2"/>
        <v>34.39333333</v>
      </c>
      <c r="AL106" s="26">
        <f t="shared" si="3"/>
        <v>63.87333333</v>
      </c>
      <c r="AM106" s="21">
        <v>45.0</v>
      </c>
      <c r="AN106" s="27" t="s">
        <v>493</v>
      </c>
      <c r="AO106" s="21">
        <v>67.5</v>
      </c>
      <c r="AP106" s="27" t="s">
        <v>494</v>
      </c>
      <c r="AQ106" s="21">
        <v>34.9</v>
      </c>
      <c r="AR106" s="38" t="s">
        <v>495</v>
      </c>
      <c r="AS106" s="26">
        <f t="shared" si="5"/>
        <v>49.13333333</v>
      </c>
    </row>
    <row r="107">
      <c r="A107" s="30" t="s">
        <v>10</v>
      </c>
      <c r="B107" s="98" t="s">
        <v>496</v>
      </c>
      <c r="C107" s="17">
        <v>2.92000000045E11</v>
      </c>
      <c r="D107" s="32">
        <v>460533.0</v>
      </c>
      <c r="E107" s="99" t="s">
        <v>497</v>
      </c>
      <c r="F107" s="19" t="s">
        <v>498</v>
      </c>
      <c r="G107" s="17" t="s">
        <v>46</v>
      </c>
      <c r="H107" s="20">
        <f t="shared" si="1"/>
        <v>102</v>
      </c>
      <c r="I107" s="21" t="s">
        <v>47</v>
      </c>
      <c r="J107" s="21" t="s">
        <v>2</v>
      </c>
      <c r="K107" s="33">
        <v>100.0</v>
      </c>
      <c r="L107" s="22"/>
      <c r="M107" s="22"/>
      <c r="N107" s="22"/>
      <c r="O107" s="22"/>
      <c r="P107" s="22"/>
      <c r="Q107" s="23">
        <v>2.0</v>
      </c>
      <c r="R107" s="22"/>
      <c r="S107" s="22"/>
      <c r="T107" s="22"/>
      <c r="U107" s="22"/>
      <c r="V107" s="22"/>
      <c r="W107" s="22"/>
      <c r="X107" s="22"/>
      <c r="Y107" s="22"/>
      <c r="Z107" s="24"/>
      <c r="AA107" s="22"/>
      <c r="AB107" s="22"/>
      <c r="AC107" s="22"/>
      <c r="AD107" s="22"/>
      <c r="AE107" s="22"/>
      <c r="AF107" s="22"/>
      <c r="AG107" s="22"/>
      <c r="AH107" s="22"/>
      <c r="AI107" s="23" t="s">
        <v>48</v>
      </c>
      <c r="AJ107" s="25" t="s">
        <v>49</v>
      </c>
      <c r="AK107" s="26">
        <f t="shared" si="2"/>
        <v>13.552</v>
      </c>
      <c r="AL107" s="26">
        <f t="shared" si="3"/>
        <v>25.168</v>
      </c>
      <c r="AM107" s="21">
        <v>17.0</v>
      </c>
      <c r="AN107" s="27" t="s">
        <v>499</v>
      </c>
      <c r="AO107" s="21">
        <v>27.28</v>
      </c>
      <c r="AP107" s="27" t="s">
        <v>500</v>
      </c>
      <c r="AQ107" s="21">
        <v>13.8</v>
      </c>
      <c r="AR107" s="38" t="s">
        <v>501</v>
      </c>
      <c r="AS107" s="26">
        <f t="shared" si="5"/>
        <v>19.36</v>
      </c>
    </row>
    <row r="108">
      <c r="A108" s="30" t="s">
        <v>33</v>
      </c>
      <c r="B108" s="31" t="s">
        <v>502</v>
      </c>
      <c r="C108" s="17">
        <v>2.92000000235E11</v>
      </c>
      <c r="D108" s="32">
        <v>476674.0</v>
      </c>
      <c r="E108" s="19" t="s">
        <v>503</v>
      </c>
      <c r="F108" s="19" t="s">
        <v>0</v>
      </c>
      <c r="G108" s="17" t="s">
        <v>46</v>
      </c>
      <c r="H108" s="20">
        <f t="shared" si="1"/>
        <v>750</v>
      </c>
      <c r="I108" s="21" t="s">
        <v>47</v>
      </c>
      <c r="J108" s="21" t="s">
        <v>2</v>
      </c>
      <c r="K108" s="22"/>
      <c r="L108" s="22"/>
      <c r="M108" s="22"/>
      <c r="N108" s="22"/>
      <c r="O108" s="22"/>
      <c r="P108" s="22"/>
      <c r="Q108" s="22"/>
      <c r="R108" s="22"/>
      <c r="S108" s="22"/>
      <c r="T108" s="22"/>
      <c r="U108" s="22"/>
      <c r="V108" s="22"/>
      <c r="W108" s="22"/>
      <c r="X108" s="22"/>
      <c r="Y108" s="22"/>
      <c r="Z108" s="24"/>
      <c r="AA108" s="22"/>
      <c r="AB108" s="22"/>
      <c r="AC108" s="22"/>
      <c r="AD108" s="22"/>
      <c r="AE108" s="22"/>
      <c r="AF108" s="22"/>
      <c r="AG108" s="22"/>
      <c r="AH108" s="39">
        <v>750.0</v>
      </c>
      <c r="AI108" s="23" t="s">
        <v>48</v>
      </c>
      <c r="AJ108" s="25" t="s">
        <v>49</v>
      </c>
      <c r="AK108" s="26" t="str">
        <f t="shared" si="2"/>
        <v>#DIV/0!</v>
      </c>
      <c r="AL108" s="26" t="str">
        <f t="shared" si="3"/>
        <v>#DIV/0!</v>
      </c>
      <c r="AM108" s="26"/>
      <c r="AN108" s="36"/>
      <c r="AO108" s="26"/>
      <c r="AP108" s="36"/>
      <c r="AQ108" s="26"/>
      <c r="AR108" s="37"/>
      <c r="AS108" s="26" t="str">
        <f t="shared" si="5"/>
        <v>#DIV/0!</v>
      </c>
    </row>
    <row r="109">
      <c r="A109" s="30" t="s">
        <v>32</v>
      </c>
      <c r="B109" s="31" t="s">
        <v>504</v>
      </c>
      <c r="C109" s="17">
        <v>2.92000000239E11</v>
      </c>
      <c r="D109" s="32">
        <v>466111.0</v>
      </c>
      <c r="E109" s="19" t="s">
        <v>505</v>
      </c>
      <c r="F109" s="19" t="s">
        <v>130</v>
      </c>
      <c r="G109" s="17" t="s">
        <v>46</v>
      </c>
      <c r="H109" s="20">
        <f t="shared" si="1"/>
        <v>20</v>
      </c>
      <c r="I109" s="21" t="s">
        <v>47</v>
      </c>
      <c r="J109" s="21" t="s">
        <v>2</v>
      </c>
      <c r="K109" s="22"/>
      <c r="L109" s="22"/>
      <c r="M109" s="22"/>
      <c r="N109" s="22"/>
      <c r="O109" s="22"/>
      <c r="P109" s="22"/>
      <c r="Q109" s="22"/>
      <c r="R109" s="22"/>
      <c r="S109" s="22"/>
      <c r="T109" s="22"/>
      <c r="U109" s="22"/>
      <c r="V109" s="22"/>
      <c r="W109" s="22"/>
      <c r="X109" s="22"/>
      <c r="Y109" s="22"/>
      <c r="Z109" s="24"/>
      <c r="AA109" s="33"/>
      <c r="AB109" s="33"/>
      <c r="AC109" s="33"/>
      <c r="AD109" s="33"/>
      <c r="AE109" s="33"/>
      <c r="AF109" s="33"/>
      <c r="AG109" s="33">
        <v>20.0</v>
      </c>
      <c r="AH109" s="22"/>
      <c r="AI109" s="23" t="s">
        <v>48</v>
      </c>
      <c r="AJ109" s="25" t="s">
        <v>49</v>
      </c>
      <c r="AK109" s="26" t="str">
        <f t="shared" si="2"/>
        <v>#DIV/0!</v>
      </c>
      <c r="AL109" s="26" t="str">
        <f t="shared" si="3"/>
        <v>#DIV/0!</v>
      </c>
      <c r="AM109" s="26"/>
      <c r="AN109" s="36"/>
      <c r="AO109" s="26"/>
      <c r="AP109" s="36"/>
      <c r="AQ109" s="26"/>
      <c r="AR109" s="37"/>
      <c r="AS109" s="26" t="str">
        <f t="shared" si="5"/>
        <v>#DIV/0!</v>
      </c>
    </row>
    <row r="110">
      <c r="A110" s="30" t="s">
        <v>32</v>
      </c>
      <c r="B110" s="31" t="s">
        <v>506</v>
      </c>
      <c r="C110" s="17">
        <v>2.9200000024E11</v>
      </c>
      <c r="D110" s="32">
        <v>474495.0</v>
      </c>
      <c r="E110" s="19" t="s">
        <v>507</v>
      </c>
      <c r="F110" s="19" t="s">
        <v>130</v>
      </c>
      <c r="G110" s="17" t="s">
        <v>46</v>
      </c>
      <c r="H110" s="20">
        <f t="shared" si="1"/>
        <v>10</v>
      </c>
      <c r="I110" s="21" t="s">
        <v>47</v>
      </c>
      <c r="J110" s="21" t="s">
        <v>2</v>
      </c>
      <c r="K110" s="22"/>
      <c r="L110" s="22"/>
      <c r="M110" s="22"/>
      <c r="N110" s="22"/>
      <c r="O110" s="22"/>
      <c r="P110" s="22"/>
      <c r="Q110" s="22"/>
      <c r="R110" s="22"/>
      <c r="S110" s="22"/>
      <c r="T110" s="22"/>
      <c r="U110" s="22"/>
      <c r="V110" s="22"/>
      <c r="W110" s="22"/>
      <c r="X110" s="22"/>
      <c r="Y110" s="22"/>
      <c r="Z110" s="24"/>
      <c r="AA110" s="33"/>
      <c r="AB110" s="33"/>
      <c r="AC110" s="33"/>
      <c r="AD110" s="33"/>
      <c r="AE110" s="33"/>
      <c r="AF110" s="33"/>
      <c r="AG110" s="33">
        <v>10.0</v>
      </c>
      <c r="AH110" s="22"/>
      <c r="AI110" s="23" t="s">
        <v>48</v>
      </c>
      <c r="AJ110" s="25" t="s">
        <v>49</v>
      </c>
      <c r="AK110" s="26" t="str">
        <f t="shared" si="2"/>
        <v>#DIV/0!</v>
      </c>
      <c r="AL110" s="26" t="str">
        <f t="shared" si="3"/>
        <v>#DIV/0!</v>
      </c>
      <c r="AM110" s="26"/>
      <c r="AN110" s="36"/>
      <c r="AO110" s="26"/>
      <c r="AP110" s="36"/>
      <c r="AQ110" s="26"/>
      <c r="AR110" s="37"/>
      <c r="AS110" s="26" t="str">
        <f t="shared" si="5"/>
        <v>#DIV/0!</v>
      </c>
    </row>
    <row r="111">
      <c r="A111" s="30" t="s">
        <v>13</v>
      </c>
      <c r="B111" s="31" t="s">
        <v>508</v>
      </c>
      <c r="C111" s="17">
        <v>2.92000000172E11</v>
      </c>
      <c r="D111" s="32">
        <v>264101.0</v>
      </c>
      <c r="E111" s="19" t="s">
        <v>509</v>
      </c>
      <c r="F111" s="19" t="s">
        <v>510</v>
      </c>
      <c r="G111" s="17" t="s">
        <v>46</v>
      </c>
      <c r="H111" s="20">
        <f t="shared" si="1"/>
        <v>1</v>
      </c>
      <c r="I111" s="21" t="s">
        <v>47</v>
      </c>
      <c r="J111" s="21" t="s">
        <v>2</v>
      </c>
      <c r="K111" s="22"/>
      <c r="L111" s="22"/>
      <c r="M111" s="22"/>
      <c r="N111" s="33">
        <v>1.0</v>
      </c>
      <c r="O111" s="22"/>
      <c r="P111" s="22"/>
      <c r="Q111" s="22"/>
      <c r="R111" s="22"/>
      <c r="S111" s="22"/>
      <c r="T111" s="22"/>
      <c r="U111" s="22"/>
      <c r="V111" s="22"/>
      <c r="W111" s="22"/>
      <c r="X111" s="22"/>
      <c r="Y111" s="22"/>
      <c r="Z111" s="24"/>
      <c r="AA111" s="22"/>
      <c r="AB111" s="22"/>
      <c r="AC111" s="22"/>
      <c r="AD111" s="22"/>
      <c r="AE111" s="22"/>
      <c r="AF111" s="22"/>
      <c r="AG111" s="22"/>
      <c r="AH111" s="22"/>
      <c r="AI111" s="23" t="s">
        <v>48</v>
      </c>
      <c r="AJ111" s="25" t="s">
        <v>217</v>
      </c>
      <c r="AK111" s="26">
        <f t="shared" si="2"/>
        <v>26.831</v>
      </c>
      <c r="AL111" s="26">
        <f t="shared" si="3"/>
        <v>49.829</v>
      </c>
      <c r="AM111" s="21">
        <v>21.0</v>
      </c>
      <c r="AN111" s="27" t="s">
        <v>511</v>
      </c>
      <c r="AO111" s="21">
        <v>28.73</v>
      </c>
      <c r="AP111" s="27" t="s">
        <v>512</v>
      </c>
      <c r="AQ111" s="21">
        <v>65.26</v>
      </c>
      <c r="AR111" s="38" t="s">
        <v>513</v>
      </c>
      <c r="AS111" s="26">
        <f t="shared" si="5"/>
        <v>38.33</v>
      </c>
    </row>
    <row r="112">
      <c r="A112" s="30" t="s">
        <v>14</v>
      </c>
      <c r="B112" s="31" t="s">
        <v>514</v>
      </c>
      <c r="C112" s="17">
        <v>2.92000000074E11</v>
      </c>
      <c r="D112" s="32">
        <v>150157.0</v>
      </c>
      <c r="E112" s="19" t="s">
        <v>515</v>
      </c>
      <c r="F112" s="19" t="s">
        <v>189</v>
      </c>
      <c r="G112" s="17" t="s">
        <v>46</v>
      </c>
      <c r="H112" s="20">
        <f t="shared" si="1"/>
        <v>500</v>
      </c>
      <c r="I112" s="21" t="s">
        <v>47</v>
      </c>
      <c r="J112" s="21" t="s">
        <v>2</v>
      </c>
      <c r="K112" s="22"/>
      <c r="L112" s="22"/>
      <c r="M112" s="22"/>
      <c r="N112" s="22"/>
      <c r="O112" s="33">
        <v>500.0</v>
      </c>
      <c r="P112" s="22"/>
      <c r="Q112" s="22"/>
      <c r="R112" s="22"/>
      <c r="S112" s="22"/>
      <c r="T112" s="22"/>
      <c r="U112" s="22"/>
      <c r="V112" s="22"/>
      <c r="W112" s="22"/>
      <c r="X112" s="22"/>
      <c r="Y112" s="22"/>
      <c r="Z112" s="24"/>
      <c r="AA112" s="22"/>
      <c r="AB112" s="22"/>
      <c r="AC112" s="22"/>
      <c r="AD112" s="22"/>
      <c r="AE112" s="22"/>
      <c r="AF112" s="22"/>
      <c r="AG112" s="22"/>
      <c r="AH112" s="22"/>
      <c r="AI112" s="23" t="s">
        <v>48</v>
      </c>
      <c r="AJ112" s="25" t="s">
        <v>380</v>
      </c>
      <c r="AK112" s="26" t="str">
        <f t="shared" si="2"/>
        <v>#DIV/0!</v>
      </c>
      <c r="AL112" s="26" t="str">
        <f t="shared" si="3"/>
        <v>#DIV/0!</v>
      </c>
      <c r="AM112" s="26"/>
      <c r="AN112" s="36"/>
      <c r="AO112" s="26"/>
      <c r="AP112" s="36"/>
      <c r="AQ112" s="26"/>
      <c r="AR112" s="37"/>
      <c r="AS112" s="26" t="str">
        <f t="shared" si="5"/>
        <v>#DIV/0!</v>
      </c>
    </row>
    <row r="113">
      <c r="A113" s="30" t="s">
        <v>13</v>
      </c>
      <c r="B113" s="31" t="s">
        <v>516</v>
      </c>
      <c r="C113" s="17">
        <v>2.9200000018E11</v>
      </c>
      <c r="D113" s="32">
        <v>369906.0</v>
      </c>
      <c r="E113" s="19" t="s">
        <v>517</v>
      </c>
      <c r="F113" s="19" t="s">
        <v>492</v>
      </c>
      <c r="G113" s="17" t="s">
        <v>46</v>
      </c>
      <c r="H113" s="20">
        <f t="shared" si="1"/>
        <v>2</v>
      </c>
      <c r="I113" s="21" t="s">
        <v>47</v>
      </c>
      <c r="J113" s="21" t="s">
        <v>2</v>
      </c>
      <c r="K113" s="22"/>
      <c r="L113" s="22"/>
      <c r="M113" s="22"/>
      <c r="N113" s="33">
        <v>2.0</v>
      </c>
      <c r="O113" s="22"/>
      <c r="P113" s="22"/>
      <c r="Q113" s="22"/>
      <c r="R113" s="22"/>
      <c r="S113" s="22"/>
      <c r="T113" s="22"/>
      <c r="U113" s="22"/>
      <c r="V113" s="22"/>
      <c r="W113" s="22"/>
      <c r="X113" s="22"/>
      <c r="Y113" s="22"/>
      <c r="Z113" s="24"/>
      <c r="AA113" s="22"/>
      <c r="AB113" s="22"/>
      <c r="AC113" s="22"/>
      <c r="AD113" s="22"/>
      <c r="AE113" s="22"/>
      <c r="AF113" s="22"/>
      <c r="AG113" s="22"/>
      <c r="AH113" s="22"/>
      <c r="AI113" s="23" t="s">
        <v>48</v>
      </c>
      <c r="AJ113" s="25" t="s">
        <v>518</v>
      </c>
      <c r="AK113" s="26">
        <f t="shared" si="2"/>
        <v>25.66433333</v>
      </c>
      <c r="AL113" s="26">
        <f t="shared" si="3"/>
        <v>47.66233333</v>
      </c>
      <c r="AM113" s="21">
        <v>6.19</v>
      </c>
      <c r="AN113" s="35" t="s">
        <v>519</v>
      </c>
      <c r="AO113" s="21">
        <v>9.9</v>
      </c>
      <c r="AP113" s="35" t="s">
        <v>520</v>
      </c>
      <c r="AQ113" s="21">
        <v>93.9</v>
      </c>
      <c r="AR113" s="37"/>
      <c r="AS113" s="26">
        <f t="shared" si="5"/>
        <v>36.66333333</v>
      </c>
    </row>
    <row r="114">
      <c r="A114" s="30" t="s">
        <v>23</v>
      </c>
      <c r="B114" s="31" t="s">
        <v>521</v>
      </c>
      <c r="C114" s="17">
        <v>2.92000000236E11</v>
      </c>
      <c r="D114" s="32">
        <v>314666.0</v>
      </c>
      <c r="E114" s="19" t="s">
        <v>522</v>
      </c>
      <c r="F114" s="19" t="s">
        <v>0</v>
      </c>
      <c r="G114" s="17" t="s">
        <v>46</v>
      </c>
      <c r="H114" s="20">
        <f t="shared" si="1"/>
        <v>2</v>
      </c>
      <c r="I114" s="21" t="s">
        <v>47</v>
      </c>
      <c r="J114" s="21" t="s">
        <v>2</v>
      </c>
      <c r="K114" s="22"/>
      <c r="L114" s="22"/>
      <c r="M114" s="22"/>
      <c r="N114" s="22"/>
      <c r="O114" s="22"/>
      <c r="P114" s="22"/>
      <c r="Q114" s="22"/>
      <c r="R114" s="22"/>
      <c r="S114" s="22"/>
      <c r="T114" s="22"/>
      <c r="U114" s="22"/>
      <c r="V114" s="22"/>
      <c r="W114" s="22"/>
      <c r="X114" s="33">
        <v>2.0</v>
      </c>
      <c r="Y114" s="22"/>
      <c r="Z114" s="24"/>
      <c r="AA114" s="22"/>
      <c r="AB114" s="22"/>
      <c r="AC114" s="22"/>
      <c r="AD114" s="22"/>
      <c r="AE114" s="22"/>
      <c r="AF114" s="22"/>
      <c r="AG114" s="22"/>
      <c r="AH114" s="22"/>
      <c r="AI114" s="23" t="s">
        <v>48</v>
      </c>
      <c r="AJ114" s="25" t="s">
        <v>518</v>
      </c>
      <c r="AK114" s="26">
        <f t="shared" si="2"/>
        <v>53.956</v>
      </c>
      <c r="AL114" s="26">
        <f t="shared" si="3"/>
        <v>100.204</v>
      </c>
      <c r="AM114" s="21">
        <v>55.44</v>
      </c>
      <c r="AN114" s="27" t="s">
        <v>523</v>
      </c>
      <c r="AO114" s="21">
        <v>85.9</v>
      </c>
      <c r="AP114" s="27" t="s">
        <v>524</v>
      </c>
      <c r="AQ114" s="21">
        <v>89.9</v>
      </c>
      <c r="AR114" s="38" t="s">
        <v>525</v>
      </c>
      <c r="AS114" s="26">
        <f t="shared" si="5"/>
        <v>77.08</v>
      </c>
    </row>
    <row r="115">
      <c r="A115" s="30" t="s">
        <v>16</v>
      </c>
      <c r="B115" s="31" t="s">
        <v>526</v>
      </c>
      <c r="C115" s="17">
        <v>2.92000000071E11</v>
      </c>
      <c r="D115" s="32">
        <v>60593.0</v>
      </c>
      <c r="E115" s="19" t="s">
        <v>527</v>
      </c>
      <c r="F115" s="19" t="s">
        <v>0</v>
      </c>
      <c r="G115" s="17" t="s">
        <v>46</v>
      </c>
      <c r="H115" s="20">
        <f t="shared" si="1"/>
        <v>3</v>
      </c>
      <c r="I115" s="21" t="s">
        <v>47</v>
      </c>
      <c r="J115" s="21" t="s">
        <v>2</v>
      </c>
      <c r="K115" s="22"/>
      <c r="L115" s="22"/>
      <c r="M115" s="22"/>
      <c r="N115" s="22"/>
      <c r="O115" s="22"/>
      <c r="P115" s="33"/>
      <c r="Q115" s="33">
        <v>1.0</v>
      </c>
      <c r="R115" s="23">
        <v>1.0</v>
      </c>
      <c r="S115" s="22"/>
      <c r="T115" s="22"/>
      <c r="U115" s="22"/>
      <c r="V115" s="22"/>
      <c r="W115" s="22"/>
      <c r="X115" s="23">
        <v>1.0</v>
      </c>
      <c r="Y115" s="22"/>
      <c r="Z115" s="24"/>
      <c r="AA115" s="22"/>
      <c r="AB115" s="22"/>
      <c r="AC115" s="22"/>
      <c r="AD115" s="22"/>
      <c r="AE115" s="22"/>
      <c r="AF115" s="22"/>
      <c r="AG115" s="22"/>
      <c r="AH115" s="22"/>
      <c r="AI115" s="23" t="s">
        <v>48</v>
      </c>
      <c r="AJ115" s="25" t="s">
        <v>233</v>
      </c>
      <c r="AK115" s="26">
        <f t="shared" si="2"/>
        <v>359.464</v>
      </c>
      <c r="AL115" s="26">
        <f t="shared" si="3"/>
        <v>667.576</v>
      </c>
      <c r="AM115" s="21">
        <v>533.22</v>
      </c>
      <c r="AN115" s="27" t="s">
        <v>528</v>
      </c>
      <c r="AO115" s="21">
        <v>567.49</v>
      </c>
      <c r="AP115" s="27" t="s">
        <v>529</v>
      </c>
      <c r="AQ115" s="21">
        <v>439.85</v>
      </c>
      <c r="AR115" s="38" t="s">
        <v>530</v>
      </c>
      <c r="AS115" s="26">
        <f t="shared" si="5"/>
        <v>513.52</v>
      </c>
    </row>
    <row r="116">
      <c r="A116" s="15" t="s">
        <v>27</v>
      </c>
      <c r="B116" s="16" t="s">
        <v>531</v>
      </c>
      <c r="C116" s="17">
        <v>2.92000000237E11</v>
      </c>
      <c r="D116" s="18">
        <v>319882.0</v>
      </c>
      <c r="E116" s="19" t="s">
        <v>532</v>
      </c>
      <c r="F116" s="19" t="s">
        <v>79</v>
      </c>
      <c r="G116" s="17" t="s">
        <v>46</v>
      </c>
      <c r="H116" s="20">
        <f t="shared" si="1"/>
        <v>16</v>
      </c>
      <c r="I116" s="21" t="s">
        <v>47</v>
      </c>
      <c r="J116" s="21" t="s">
        <v>2</v>
      </c>
      <c r="K116" s="22"/>
      <c r="L116" s="22"/>
      <c r="M116" s="22"/>
      <c r="N116" s="22"/>
      <c r="O116" s="22"/>
      <c r="P116" s="22"/>
      <c r="Q116" s="22"/>
      <c r="R116" s="22"/>
      <c r="S116" s="22"/>
      <c r="T116" s="22"/>
      <c r="U116" s="22"/>
      <c r="V116" s="22"/>
      <c r="W116" s="22"/>
      <c r="X116" s="22"/>
      <c r="Y116" s="22"/>
      <c r="Z116" s="24"/>
      <c r="AA116" s="22"/>
      <c r="AB116" s="23">
        <v>16.0</v>
      </c>
      <c r="AC116" s="22"/>
      <c r="AD116" s="22"/>
      <c r="AE116" s="22"/>
      <c r="AF116" s="22"/>
      <c r="AG116" s="22"/>
      <c r="AH116" s="22"/>
      <c r="AI116" s="36"/>
      <c r="AJ116" s="25" t="s">
        <v>217</v>
      </c>
      <c r="AK116" s="26">
        <f t="shared" si="2"/>
        <v>92.97633333</v>
      </c>
      <c r="AL116" s="26">
        <f t="shared" si="3"/>
        <v>172.6703333</v>
      </c>
      <c r="AM116" s="21">
        <v>171.35</v>
      </c>
      <c r="AN116" s="35" t="s">
        <v>533</v>
      </c>
      <c r="AO116" s="21">
        <v>133.22</v>
      </c>
      <c r="AP116" s="28" t="s">
        <v>534</v>
      </c>
      <c r="AQ116" s="21">
        <v>93.9</v>
      </c>
      <c r="AR116" s="28" t="s">
        <v>535</v>
      </c>
      <c r="AS116" s="26">
        <f t="shared" si="5"/>
        <v>132.8233333</v>
      </c>
    </row>
    <row r="117">
      <c r="A117" s="30" t="s">
        <v>13</v>
      </c>
      <c r="B117" s="31" t="s">
        <v>536</v>
      </c>
      <c r="C117" s="17">
        <v>2.92000000127E11</v>
      </c>
      <c r="D117" s="32">
        <v>347672.0</v>
      </c>
      <c r="E117" s="19" t="s">
        <v>537</v>
      </c>
      <c r="F117" s="19" t="s">
        <v>130</v>
      </c>
      <c r="G117" s="17" t="s">
        <v>46</v>
      </c>
      <c r="H117" s="20">
        <f t="shared" si="1"/>
        <v>4</v>
      </c>
      <c r="I117" s="21" t="s">
        <v>47</v>
      </c>
      <c r="J117" s="21" t="s">
        <v>2</v>
      </c>
      <c r="K117" s="22"/>
      <c r="L117" s="22"/>
      <c r="M117" s="22"/>
      <c r="N117" s="33">
        <v>4.0</v>
      </c>
      <c r="O117" s="22"/>
      <c r="P117" s="22"/>
      <c r="Q117" s="22"/>
      <c r="R117" s="22"/>
      <c r="S117" s="22"/>
      <c r="T117" s="22"/>
      <c r="U117" s="22"/>
      <c r="V117" s="22"/>
      <c r="W117" s="22"/>
      <c r="X117" s="22"/>
      <c r="Y117" s="22"/>
      <c r="Z117" s="24"/>
      <c r="AA117" s="22"/>
      <c r="AB117" s="22"/>
      <c r="AC117" s="22"/>
      <c r="AD117" s="22"/>
      <c r="AE117" s="22"/>
      <c r="AF117" s="22"/>
      <c r="AG117" s="22"/>
      <c r="AH117" s="22"/>
      <c r="AI117" s="23" t="s">
        <v>48</v>
      </c>
      <c r="AJ117" s="25" t="s">
        <v>518</v>
      </c>
      <c r="AK117" s="26">
        <f t="shared" si="2"/>
        <v>15.295</v>
      </c>
      <c r="AL117" s="26">
        <f t="shared" si="3"/>
        <v>28.405</v>
      </c>
      <c r="AM117" s="21">
        <v>16.9</v>
      </c>
      <c r="AN117" s="27" t="s">
        <v>538</v>
      </c>
      <c r="AO117" s="21">
        <v>18.75</v>
      </c>
      <c r="AP117" s="27" t="s">
        <v>539</v>
      </c>
      <c r="AQ117" s="21">
        <v>29.9</v>
      </c>
      <c r="AR117" s="38" t="s">
        <v>540</v>
      </c>
      <c r="AS117" s="26">
        <f t="shared" si="5"/>
        <v>21.85</v>
      </c>
    </row>
    <row r="118">
      <c r="A118" s="15" t="s">
        <v>27</v>
      </c>
      <c r="B118" s="16" t="s">
        <v>541</v>
      </c>
      <c r="C118" s="17">
        <v>2.92000000238E11</v>
      </c>
      <c r="D118" s="18">
        <v>251164.0</v>
      </c>
      <c r="E118" s="19" t="s">
        <v>542</v>
      </c>
      <c r="F118" s="19" t="s">
        <v>0</v>
      </c>
      <c r="G118" s="17" t="s">
        <v>46</v>
      </c>
      <c r="H118" s="20">
        <f t="shared" si="1"/>
        <v>5</v>
      </c>
      <c r="I118" s="21" t="s">
        <v>47</v>
      </c>
      <c r="J118" s="21" t="s">
        <v>2</v>
      </c>
      <c r="K118" s="22"/>
      <c r="L118" s="22"/>
      <c r="M118" s="22"/>
      <c r="N118" s="22"/>
      <c r="O118" s="22"/>
      <c r="P118" s="22"/>
      <c r="Q118" s="22"/>
      <c r="R118" s="22"/>
      <c r="S118" s="22"/>
      <c r="T118" s="22"/>
      <c r="U118" s="22"/>
      <c r="V118" s="22"/>
      <c r="W118" s="22"/>
      <c r="X118" s="22"/>
      <c r="Y118" s="22"/>
      <c r="Z118" s="24"/>
      <c r="AA118" s="22"/>
      <c r="AB118" s="23">
        <v>5.0</v>
      </c>
      <c r="AC118" s="22"/>
      <c r="AD118" s="22"/>
      <c r="AE118" s="22"/>
      <c r="AF118" s="22"/>
      <c r="AG118" s="22"/>
      <c r="AH118" s="22"/>
      <c r="AI118" s="23" t="s">
        <v>48</v>
      </c>
      <c r="AJ118" s="25" t="s">
        <v>518</v>
      </c>
      <c r="AK118" s="26">
        <f t="shared" si="2"/>
        <v>30.53866667</v>
      </c>
      <c r="AL118" s="26">
        <f t="shared" si="3"/>
        <v>56.71466667</v>
      </c>
      <c r="AM118" s="21">
        <v>48.99</v>
      </c>
      <c r="AN118" s="27" t="s">
        <v>543</v>
      </c>
      <c r="AO118" s="21">
        <v>32.9</v>
      </c>
      <c r="AP118" s="27" t="s">
        <v>544</v>
      </c>
      <c r="AQ118" s="21">
        <v>48.99</v>
      </c>
      <c r="AR118" s="38" t="s">
        <v>545</v>
      </c>
      <c r="AS118" s="26">
        <f t="shared" si="5"/>
        <v>43.62666667</v>
      </c>
    </row>
    <row r="119">
      <c r="A119" s="30" t="s">
        <v>23</v>
      </c>
      <c r="B119" s="31" t="s">
        <v>546</v>
      </c>
      <c r="C119" s="17">
        <v>2.92000000001E11</v>
      </c>
      <c r="D119" s="32">
        <v>252690.0</v>
      </c>
      <c r="E119" s="19" t="s">
        <v>547</v>
      </c>
      <c r="F119" s="19" t="s">
        <v>130</v>
      </c>
      <c r="G119" s="17" t="s">
        <v>46</v>
      </c>
      <c r="H119" s="20">
        <f t="shared" si="1"/>
        <v>4</v>
      </c>
      <c r="I119" s="21" t="s">
        <v>47</v>
      </c>
      <c r="J119" s="21" t="s">
        <v>2</v>
      </c>
      <c r="K119" s="22"/>
      <c r="L119" s="22"/>
      <c r="M119" s="22"/>
      <c r="N119" s="23">
        <v>3.0</v>
      </c>
      <c r="O119" s="22"/>
      <c r="P119" s="22"/>
      <c r="Q119" s="22"/>
      <c r="R119" s="22"/>
      <c r="S119" s="22"/>
      <c r="T119" s="22"/>
      <c r="U119" s="22"/>
      <c r="V119" s="22"/>
      <c r="W119" s="22"/>
      <c r="X119" s="33">
        <v>1.0</v>
      </c>
      <c r="Y119" s="22"/>
      <c r="Z119" s="24"/>
      <c r="AA119" s="22"/>
      <c r="AB119" s="22"/>
      <c r="AC119" s="22"/>
      <c r="AD119" s="22"/>
      <c r="AE119" s="22"/>
      <c r="AF119" s="22"/>
      <c r="AG119" s="22"/>
      <c r="AH119" s="22"/>
      <c r="AI119" s="23" t="s">
        <v>48</v>
      </c>
      <c r="AJ119" s="25" t="s">
        <v>217</v>
      </c>
      <c r="AK119" s="26">
        <f t="shared" si="2"/>
        <v>179.6433333</v>
      </c>
      <c r="AL119" s="26">
        <f t="shared" si="3"/>
        <v>333.6233333</v>
      </c>
      <c r="AM119" s="21">
        <v>220.0</v>
      </c>
      <c r="AN119" s="27" t="s">
        <v>548</v>
      </c>
      <c r="AO119" s="21">
        <v>259.9</v>
      </c>
      <c r="AP119" s="27" t="s">
        <v>549</v>
      </c>
      <c r="AQ119" s="21">
        <v>290.0</v>
      </c>
      <c r="AR119" s="38" t="s">
        <v>550</v>
      </c>
      <c r="AS119" s="26">
        <f t="shared" si="5"/>
        <v>256.6333333</v>
      </c>
    </row>
    <row r="120">
      <c r="A120" s="30" t="s">
        <v>16</v>
      </c>
      <c r="B120" s="40" t="s">
        <v>551</v>
      </c>
      <c r="C120" s="17">
        <v>2.92000000154E11</v>
      </c>
      <c r="D120" s="32">
        <v>442307.0</v>
      </c>
      <c r="E120" s="19" t="s">
        <v>552</v>
      </c>
      <c r="F120" s="19" t="s">
        <v>0</v>
      </c>
      <c r="G120" s="17" t="s">
        <v>46</v>
      </c>
      <c r="H120" s="20">
        <f t="shared" si="1"/>
        <v>1</v>
      </c>
      <c r="I120" s="21" t="s">
        <v>47</v>
      </c>
      <c r="J120" s="21" t="s">
        <v>2</v>
      </c>
      <c r="K120" s="22"/>
      <c r="L120" s="22"/>
      <c r="M120" s="22"/>
      <c r="N120" s="22"/>
      <c r="O120" s="22"/>
      <c r="P120" s="33"/>
      <c r="Q120" s="33">
        <v>1.0</v>
      </c>
      <c r="R120" s="22"/>
      <c r="S120" s="22"/>
      <c r="T120" s="22"/>
      <c r="U120" s="22"/>
      <c r="V120" s="22"/>
      <c r="W120" s="22"/>
      <c r="X120" s="22"/>
      <c r="Y120" s="22"/>
      <c r="Z120" s="24"/>
      <c r="AA120" s="22"/>
      <c r="AB120" s="22"/>
      <c r="AC120" s="22"/>
      <c r="AD120" s="22"/>
      <c r="AE120" s="22"/>
      <c r="AF120" s="22"/>
      <c r="AG120" s="22"/>
      <c r="AH120" s="22"/>
      <c r="AI120" s="23" t="s">
        <v>48</v>
      </c>
      <c r="AJ120" s="25" t="s">
        <v>518</v>
      </c>
      <c r="AK120" s="26">
        <f t="shared" si="2"/>
        <v>119.0606667</v>
      </c>
      <c r="AL120" s="26">
        <f t="shared" si="3"/>
        <v>221.1126667</v>
      </c>
      <c r="AM120" s="21">
        <v>180.63</v>
      </c>
      <c r="AN120" s="35" t="s">
        <v>553</v>
      </c>
      <c r="AO120" s="21">
        <v>168.12</v>
      </c>
      <c r="AP120" s="35" t="s">
        <v>554</v>
      </c>
      <c r="AQ120" s="21">
        <v>161.51</v>
      </c>
      <c r="AR120" s="28" t="s">
        <v>555</v>
      </c>
      <c r="AS120" s="26">
        <f t="shared" si="5"/>
        <v>170.0866667</v>
      </c>
    </row>
    <row r="121">
      <c r="A121" s="30" t="s">
        <v>12</v>
      </c>
      <c r="B121" s="31" t="s">
        <v>556</v>
      </c>
      <c r="C121" s="17">
        <v>2.92000000046E11</v>
      </c>
      <c r="D121" s="32">
        <v>384620.0</v>
      </c>
      <c r="E121" s="19" t="s">
        <v>557</v>
      </c>
      <c r="F121" s="19" t="s">
        <v>306</v>
      </c>
      <c r="G121" s="17" t="s">
        <v>46</v>
      </c>
      <c r="H121" s="20">
        <f t="shared" si="1"/>
        <v>1</v>
      </c>
      <c r="I121" s="21" t="s">
        <v>47</v>
      </c>
      <c r="J121" s="21" t="s">
        <v>2</v>
      </c>
      <c r="K121" s="22"/>
      <c r="L121" s="22"/>
      <c r="M121" s="33">
        <v>1.0</v>
      </c>
      <c r="N121" s="22"/>
      <c r="O121" s="22"/>
      <c r="P121" s="22"/>
      <c r="Q121" s="22"/>
      <c r="R121" s="22"/>
      <c r="S121" s="22"/>
      <c r="T121" s="22"/>
      <c r="U121" s="22"/>
      <c r="V121" s="22"/>
      <c r="W121" s="22"/>
      <c r="X121" s="22"/>
      <c r="Y121" s="22"/>
      <c r="Z121" s="24"/>
      <c r="AA121" s="22"/>
      <c r="AB121" s="22"/>
      <c r="AC121" s="22"/>
      <c r="AD121" s="22"/>
      <c r="AE121" s="22"/>
      <c r="AF121" s="22"/>
      <c r="AG121" s="22"/>
      <c r="AH121" s="22"/>
      <c r="AI121" s="23" t="s">
        <v>48</v>
      </c>
      <c r="AJ121" s="25" t="s">
        <v>518</v>
      </c>
      <c r="AK121" s="26" t="str">
        <f t="shared" si="2"/>
        <v>#DIV/0!</v>
      </c>
      <c r="AL121" s="26" t="str">
        <f t="shared" si="3"/>
        <v>#DIV/0!</v>
      </c>
      <c r="AM121" s="26"/>
      <c r="AN121" s="36"/>
      <c r="AO121" s="26"/>
      <c r="AP121" s="36"/>
      <c r="AQ121" s="26"/>
      <c r="AR121" s="37"/>
      <c r="AS121" s="26" t="str">
        <f t="shared" si="5"/>
        <v>#DIV/0!</v>
      </c>
    </row>
    <row r="122">
      <c r="A122" s="30" t="s">
        <v>23</v>
      </c>
      <c r="B122" s="31" t="s">
        <v>558</v>
      </c>
      <c r="C122" s="17">
        <v>2.92000000048E11</v>
      </c>
      <c r="D122" s="32">
        <v>221181.0</v>
      </c>
      <c r="E122" s="19" t="s">
        <v>559</v>
      </c>
      <c r="F122" s="19" t="s">
        <v>0</v>
      </c>
      <c r="G122" s="17" t="s">
        <v>46</v>
      </c>
      <c r="H122" s="20">
        <f t="shared" si="1"/>
        <v>17</v>
      </c>
      <c r="I122" s="21" t="s">
        <v>47</v>
      </c>
      <c r="J122" s="21" t="s">
        <v>2</v>
      </c>
      <c r="K122" s="22"/>
      <c r="L122" s="23">
        <v>10.0</v>
      </c>
      <c r="M122" s="22"/>
      <c r="N122" s="22"/>
      <c r="O122" s="22"/>
      <c r="P122" s="23"/>
      <c r="Q122" s="23">
        <v>1.0</v>
      </c>
      <c r="R122" s="22"/>
      <c r="S122" s="22"/>
      <c r="T122" s="22"/>
      <c r="U122" s="22"/>
      <c r="V122" s="22"/>
      <c r="W122" s="23">
        <v>2.0</v>
      </c>
      <c r="X122" s="33">
        <v>2.0</v>
      </c>
      <c r="Y122" s="22"/>
      <c r="Z122" s="24"/>
      <c r="AA122" s="22"/>
      <c r="AB122" s="22"/>
      <c r="AC122" s="22"/>
      <c r="AD122" s="22"/>
      <c r="AE122" s="22"/>
      <c r="AF122" s="22"/>
      <c r="AG122" s="23">
        <v>2.0</v>
      </c>
      <c r="AH122" s="22"/>
      <c r="AI122" s="23" t="s">
        <v>48</v>
      </c>
      <c r="AJ122" s="25" t="s">
        <v>233</v>
      </c>
      <c r="AK122" s="26">
        <f t="shared" si="2"/>
        <v>39.165</v>
      </c>
      <c r="AL122" s="26">
        <f t="shared" si="3"/>
        <v>72.735</v>
      </c>
      <c r="AM122" s="21">
        <v>71.16</v>
      </c>
      <c r="AN122" s="27" t="s">
        <v>560</v>
      </c>
      <c r="AO122" s="21">
        <v>44.79</v>
      </c>
      <c r="AP122" s="27" t="s">
        <v>561</v>
      </c>
      <c r="AQ122" s="21">
        <v>51.9</v>
      </c>
      <c r="AR122" s="38" t="s">
        <v>562</v>
      </c>
      <c r="AS122" s="26">
        <f t="shared" si="5"/>
        <v>55.95</v>
      </c>
    </row>
    <row r="123">
      <c r="A123" s="30" t="s">
        <v>33</v>
      </c>
      <c r="B123" s="31" t="s">
        <v>563</v>
      </c>
      <c r="C123" s="17">
        <v>2.92000000241E11</v>
      </c>
      <c r="D123" s="43">
        <v>327309.0</v>
      </c>
      <c r="E123" s="19" t="s">
        <v>564</v>
      </c>
      <c r="F123" s="19" t="s">
        <v>0</v>
      </c>
      <c r="G123" s="17" t="s">
        <v>46</v>
      </c>
      <c r="H123" s="20">
        <f t="shared" si="1"/>
        <v>2</v>
      </c>
      <c r="I123" s="21" t="s">
        <v>47</v>
      </c>
      <c r="J123" s="21" t="s">
        <v>2</v>
      </c>
      <c r="K123" s="22"/>
      <c r="L123" s="22"/>
      <c r="M123" s="22"/>
      <c r="N123" s="22"/>
      <c r="O123" s="22"/>
      <c r="P123" s="22"/>
      <c r="Q123" s="22"/>
      <c r="R123" s="22"/>
      <c r="S123" s="22"/>
      <c r="T123" s="22"/>
      <c r="U123" s="22"/>
      <c r="V123" s="22"/>
      <c r="W123" s="22"/>
      <c r="X123" s="22"/>
      <c r="Y123" s="22"/>
      <c r="Z123" s="24"/>
      <c r="AA123" s="22"/>
      <c r="AB123" s="22"/>
      <c r="AC123" s="22"/>
      <c r="AD123" s="22"/>
      <c r="AE123" s="22"/>
      <c r="AF123" s="22"/>
      <c r="AG123" s="22"/>
      <c r="AH123" s="33">
        <v>2.0</v>
      </c>
      <c r="AI123" s="23" t="s">
        <v>48</v>
      </c>
      <c r="AJ123" s="25" t="s">
        <v>518</v>
      </c>
      <c r="AK123" s="26">
        <f t="shared" si="2"/>
        <v>132.93</v>
      </c>
      <c r="AL123" s="26">
        <f t="shared" si="3"/>
        <v>246.87</v>
      </c>
      <c r="AM123" s="21">
        <v>189.9</v>
      </c>
      <c r="AN123" s="35" t="s">
        <v>565</v>
      </c>
      <c r="AO123" s="26"/>
      <c r="AP123" s="36"/>
      <c r="AQ123" s="26"/>
      <c r="AR123" s="37"/>
      <c r="AS123" s="26">
        <f t="shared" si="5"/>
        <v>189.9</v>
      </c>
    </row>
    <row r="124">
      <c r="A124" s="30" t="s">
        <v>32</v>
      </c>
      <c r="B124" s="31" t="s">
        <v>566</v>
      </c>
      <c r="C124" s="17">
        <v>2.92000000242E11</v>
      </c>
      <c r="D124" s="43">
        <v>317622.0</v>
      </c>
      <c r="E124" s="100" t="s">
        <v>567</v>
      </c>
      <c r="F124" s="19" t="s">
        <v>0</v>
      </c>
      <c r="G124" s="17" t="s">
        <v>46</v>
      </c>
      <c r="H124" s="20">
        <f t="shared" si="1"/>
        <v>4</v>
      </c>
      <c r="I124" s="21" t="s">
        <v>47</v>
      </c>
      <c r="J124" s="21" t="s">
        <v>2</v>
      </c>
      <c r="K124" s="22"/>
      <c r="L124" s="22"/>
      <c r="M124" s="22"/>
      <c r="N124" s="22"/>
      <c r="O124" s="22"/>
      <c r="P124" s="22"/>
      <c r="Q124" s="22"/>
      <c r="R124" s="22"/>
      <c r="S124" s="22"/>
      <c r="T124" s="22"/>
      <c r="U124" s="22"/>
      <c r="V124" s="22"/>
      <c r="W124" s="23">
        <v>2.0</v>
      </c>
      <c r="X124" s="22"/>
      <c r="Y124" s="22"/>
      <c r="Z124" s="24"/>
      <c r="AA124" s="33"/>
      <c r="AB124" s="33"/>
      <c r="AC124" s="33"/>
      <c r="AD124" s="33"/>
      <c r="AE124" s="33"/>
      <c r="AF124" s="33"/>
      <c r="AG124" s="33">
        <v>2.0</v>
      </c>
      <c r="AH124" s="22"/>
      <c r="AI124" s="23" t="s">
        <v>48</v>
      </c>
      <c r="AJ124" s="25" t="s">
        <v>518</v>
      </c>
      <c r="AK124" s="26">
        <f t="shared" si="2"/>
        <v>40.32</v>
      </c>
      <c r="AL124" s="26">
        <f t="shared" si="3"/>
        <v>74.88</v>
      </c>
      <c r="AM124" s="21">
        <v>54.07</v>
      </c>
      <c r="AN124" s="35" t="s">
        <v>568</v>
      </c>
      <c r="AO124" s="21">
        <v>72.9</v>
      </c>
      <c r="AP124" s="67" t="s">
        <v>569</v>
      </c>
      <c r="AQ124" s="21">
        <v>45.83</v>
      </c>
      <c r="AR124" s="28" t="s">
        <v>570</v>
      </c>
      <c r="AS124" s="26">
        <f t="shared" si="5"/>
        <v>57.6</v>
      </c>
    </row>
    <row r="125">
      <c r="A125" s="30" t="s">
        <v>13</v>
      </c>
      <c r="B125" s="31" t="s">
        <v>571</v>
      </c>
      <c r="C125" s="17">
        <v>2.92000000047E11</v>
      </c>
      <c r="D125" s="32">
        <v>150246.0</v>
      </c>
      <c r="E125" s="19" t="s">
        <v>572</v>
      </c>
      <c r="F125" s="19" t="s">
        <v>0</v>
      </c>
      <c r="G125" s="17" t="s">
        <v>46</v>
      </c>
      <c r="H125" s="20">
        <f t="shared" si="1"/>
        <v>2</v>
      </c>
      <c r="I125" s="21" t="s">
        <v>47</v>
      </c>
      <c r="J125" s="21" t="s">
        <v>2</v>
      </c>
      <c r="K125" s="22"/>
      <c r="L125" s="22"/>
      <c r="M125" s="22"/>
      <c r="N125" s="33">
        <v>2.0</v>
      </c>
      <c r="O125" s="22"/>
      <c r="P125" s="22"/>
      <c r="Q125" s="22"/>
      <c r="R125" s="22"/>
      <c r="S125" s="22"/>
      <c r="T125" s="22"/>
      <c r="U125" s="22"/>
      <c r="V125" s="22"/>
      <c r="W125" s="22"/>
      <c r="X125" s="22"/>
      <c r="Y125" s="22"/>
      <c r="Z125" s="24"/>
      <c r="AA125" s="22"/>
      <c r="AB125" s="22"/>
      <c r="AC125" s="22"/>
      <c r="AD125" s="22"/>
      <c r="AE125" s="22"/>
      <c r="AF125" s="22"/>
      <c r="AG125" s="22"/>
      <c r="AH125" s="22"/>
      <c r="AI125" s="23" t="s">
        <v>48</v>
      </c>
      <c r="AJ125" s="25" t="s">
        <v>518</v>
      </c>
      <c r="AK125" s="26" t="str">
        <f t="shared" si="2"/>
        <v>#DIV/0!</v>
      </c>
      <c r="AL125" s="26" t="str">
        <f t="shared" si="3"/>
        <v>#DIV/0!</v>
      </c>
      <c r="AM125" s="26"/>
      <c r="AN125" s="36"/>
      <c r="AO125" s="26"/>
      <c r="AP125" s="36"/>
      <c r="AQ125" s="26"/>
      <c r="AR125" s="37"/>
      <c r="AS125" s="26" t="str">
        <f t="shared" si="5"/>
        <v>#DIV/0!</v>
      </c>
    </row>
    <row r="126">
      <c r="A126" s="15" t="s">
        <v>573</v>
      </c>
      <c r="B126" s="16" t="s">
        <v>574</v>
      </c>
      <c r="C126" s="17">
        <v>2.92000000243E11</v>
      </c>
      <c r="D126" s="18">
        <v>258579.0</v>
      </c>
      <c r="E126" s="19" t="s">
        <v>575</v>
      </c>
      <c r="F126" s="19" t="s">
        <v>0</v>
      </c>
      <c r="G126" s="17" t="s">
        <v>46</v>
      </c>
      <c r="H126" s="20">
        <f t="shared" si="1"/>
        <v>24</v>
      </c>
      <c r="I126" s="21" t="s">
        <v>47</v>
      </c>
      <c r="J126" s="21" t="s">
        <v>2</v>
      </c>
      <c r="K126" s="22"/>
      <c r="L126" s="22"/>
      <c r="M126" s="22"/>
      <c r="N126" s="22"/>
      <c r="O126" s="22"/>
      <c r="P126" s="22"/>
      <c r="Q126" s="23">
        <f>21+1</f>
        <v>22</v>
      </c>
      <c r="R126" s="22"/>
      <c r="S126" s="22"/>
      <c r="T126" s="22"/>
      <c r="U126" s="22"/>
      <c r="V126" s="22"/>
      <c r="W126" s="22"/>
      <c r="X126" s="22"/>
      <c r="Y126" s="22"/>
      <c r="Z126" s="24"/>
      <c r="AA126" s="22"/>
      <c r="AB126" s="22"/>
      <c r="AC126" s="22"/>
      <c r="AD126" s="22"/>
      <c r="AE126" s="22"/>
      <c r="AF126" s="23">
        <v>1.0</v>
      </c>
      <c r="AG126" s="22"/>
      <c r="AH126" s="23">
        <v>1.0</v>
      </c>
      <c r="AI126" s="23" t="s">
        <v>48</v>
      </c>
      <c r="AJ126" s="25" t="s">
        <v>518</v>
      </c>
      <c r="AK126" s="26">
        <f t="shared" si="2"/>
        <v>205.2633333</v>
      </c>
      <c r="AL126" s="26">
        <f t="shared" si="3"/>
        <v>381.2033333</v>
      </c>
      <c r="AM126" s="21">
        <v>289.9</v>
      </c>
      <c r="AN126" s="27" t="s">
        <v>576</v>
      </c>
      <c r="AO126" s="21">
        <v>289.9</v>
      </c>
      <c r="AP126" s="27" t="s">
        <v>577</v>
      </c>
      <c r="AQ126" s="21">
        <v>299.9</v>
      </c>
      <c r="AR126" s="28" t="s">
        <v>578</v>
      </c>
      <c r="AS126" s="26">
        <f t="shared" si="5"/>
        <v>293.2333333</v>
      </c>
    </row>
    <row r="127">
      <c r="A127" s="15" t="s">
        <v>26</v>
      </c>
      <c r="B127" s="16" t="s">
        <v>579</v>
      </c>
      <c r="C127" s="17">
        <v>2.92000000244E11</v>
      </c>
      <c r="D127" s="18">
        <v>402542.0</v>
      </c>
      <c r="E127" s="19" t="s">
        <v>580</v>
      </c>
      <c r="F127" s="80" t="s">
        <v>0</v>
      </c>
      <c r="G127" s="17" t="s">
        <v>46</v>
      </c>
      <c r="H127" s="20">
        <f t="shared" si="1"/>
        <v>3</v>
      </c>
      <c r="I127" s="21" t="s">
        <v>47</v>
      </c>
      <c r="J127" s="21" t="s">
        <v>2</v>
      </c>
      <c r="K127" s="22"/>
      <c r="L127" s="22"/>
      <c r="M127" s="22"/>
      <c r="N127" s="22"/>
      <c r="O127" s="22"/>
      <c r="P127" s="22"/>
      <c r="Q127" s="22"/>
      <c r="R127" s="22"/>
      <c r="S127" s="23">
        <v>2.0</v>
      </c>
      <c r="T127" s="22"/>
      <c r="U127" s="22"/>
      <c r="V127" s="22"/>
      <c r="W127" s="22"/>
      <c r="X127" s="22"/>
      <c r="Y127" s="22"/>
      <c r="Z127" s="24"/>
      <c r="AA127" s="23">
        <v>1.0</v>
      </c>
      <c r="AB127" s="22"/>
      <c r="AC127" s="22"/>
      <c r="AD127" s="22"/>
      <c r="AE127" s="22"/>
      <c r="AF127" s="22"/>
      <c r="AG127" s="22"/>
      <c r="AH127" s="22"/>
      <c r="AI127" s="23" t="s">
        <v>48</v>
      </c>
      <c r="AJ127" s="25" t="s">
        <v>518</v>
      </c>
      <c r="AK127" s="26">
        <f t="shared" si="2"/>
        <v>507.0823333</v>
      </c>
      <c r="AL127" s="26">
        <f t="shared" si="3"/>
        <v>941.7243333</v>
      </c>
      <c r="AM127" s="21">
        <v>749.0</v>
      </c>
      <c r="AN127" s="27" t="s">
        <v>581</v>
      </c>
      <c r="AO127" s="21">
        <v>637.0</v>
      </c>
      <c r="AP127" s="27" t="s">
        <v>582</v>
      </c>
      <c r="AQ127" s="21">
        <v>787.21</v>
      </c>
      <c r="AR127" s="38" t="s">
        <v>583</v>
      </c>
      <c r="AS127" s="26">
        <f t="shared" si="5"/>
        <v>724.4033333</v>
      </c>
    </row>
    <row r="128">
      <c r="A128" s="15" t="s">
        <v>31</v>
      </c>
      <c r="B128" s="16" t="s">
        <v>584</v>
      </c>
      <c r="C128" s="17">
        <v>2.92000000245E11</v>
      </c>
      <c r="D128" s="18">
        <v>258579.0</v>
      </c>
      <c r="E128" s="19" t="s">
        <v>585</v>
      </c>
      <c r="F128" s="19" t="s">
        <v>0</v>
      </c>
      <c r="G128" s="17" t="s">
        <v>46</v>
      </c>
      <c r="H128" s="20">
        <f t="shared" si="1"/>
        <v>1</v>
      </c>
      <c r="I128" s="21" t="s">
        <v>47</v>
      </c>
      <c r="J128" s="21" t="s">
        <v>2</v>
      </c>
      <c r="K128" s="22"/>
      <c r="L128" s="22"/>
      <c r="M128" s="22"/>
      <c r="N128" s="22"/>
      <c r="O128" s="22"/>
      <c r="P128" s="22"/>
      <c r="Q128" s="22"/>
      <c r="R128" s="22"/>
      <c r="S128" s="22"/>
      <c r="T128" s="22"/>
      <c r="U128" s="22"/>
      <c r="V128" s="22"/>
      <c r="W128" s="22"/>
      <c r="X128" s="22"/>
      <c r="Y128" s="22"/>
      <c r="Z128" s="24"/>
      <c r="AA128" s="22"/>
      <c r="AB128" s="23"/>
      <c r="AC128" s="23"/>
      <c r="AD128" s="23"/>
      <c r="AE128" s="23"/>
      <c r="AF128" s="23">
        <v>1.0</v>
      </c>
      <c r="AG128" s="22"/>
      <c r="AH128" s="22"/>
      <c r="AI128" s="23" t="s">
        <v>48</v>
      </c>
      <c r="AJ128" s="25" t="s">
        <v>518</v>
      </c>
      <c r="AK128" s="26">
        <f t="shared" si="2"/>
        <v>1185.961</v>
      </c>
      <c r="AL128" s="26">
        <f t="shared" si="3"/>
        <v>2202.499</v>
      </c>
      <c r="AM128" s="21">
        <v>1636.9</v>
      </c>
      <c r="AN128" s="35" t="s">
        <v>586</v>
      </c>
      <c r="AO128" s="21">
        <v>1690.59</v>
      </c>
      <c r="AP128" s="27" t="s">
        <v>587</v>
      </c>
      <c r="AQ128" s="21">
        <v>1755.2</v>
      </c>
      <c r="AR128" s="28" t="s">
        <v>588</v>
      </c>
      <c r="AS128" s="26">
        <f t="shared" si="5"/>
        <v>1694.23</v>
      </c>
    </row>
    <row r="129">
      <c r="A129" s="15" t="s">
        <v>31</v>
      </c>
      <c r="B129" s="101" t="s">
        <v>589</v>
      </c>
      <c r="C129" s="17">
        <v>2.92000000246E11</v>
      </c>
      <c r="D129" s="18">
        <v>235798.0</v>
      </c>
      <c r="E129" s="19" t="s">
        <v>590</v>
      </c>
      <c r="F129" s="19" t="s">
        <v>0</v>
      </c>
      <c r="G129" s="17" t="s">
        <v>46</v>
      </c>
      <c r="H129" s="20">
        <f t="shared" si="1"/>
        <v>3</v>
      </c>
      <c r="I129" s="21" t="s">
        <v>47</v>
      </c>
      <c r="J129" s="21" t="s">
        <v>2</v>
      </c>
      <c r="K129" s="22"/>
      <c r="L129" s="22"/>
      <c r="M129" s="22"/>
      <c r="N129" s="22"/>
      <c r="O129" s="22"/>
      <c r="P129" s="22"/>
      <c r="Q129" s="22"/>
      <c r="R129" s="22"/>
      <c r="S129" s="22"/>
      <c r="T129" s="22"/>
      <c r="U129" s="22"/>
      <c r="V129" s="22"/>
      <c r="W129" s="22"/>
      <c r="X129" s="22"/>
      <c r="Y129" s="22"/>
      <c r="Z129" s="24"/>
      <c r="AA129" s="22"/>
      <c r="AB129" s="23"/>
      <c r="AC129" s="23"/>
      <c r="AD129" s="23"/>
      <c r="AE129" s="23"/>
      <c r="AF129" s="23">
        <f>2+1</f>
        <v>3</v>
      </c>
      <c r="AG129" s="22"/>
      <c r="AH129" s="22"/>
      <c r="AI129" s="23" t="s">
        <v>48</v>
      </c>
      <c r="AJ129" s="25" t="s">
        <v>518</v>
      </c>
      <c r="AK129" s="26">
        <f t="shared" si="2"/>
        <v>38.79866667</v>
      </c>
      <c r="AL129" s="26">
        <f t="shared" si="3"/>
        <v>72.05466667</v>
      </c>
      <c r="AM129" s="21">
        <v>70.0</v>
      </c>
      <c r="AN129" s="27" t="s">
        <v>591</v>
      </c>
      <c r="AO129" s="21">
        <v>33.06</v>
      </c>
      <c r="AP129" s="27" t="s">
        <v>592</v>
      </c>
      <c r="AQ129" s="21">
        <v>63.22</v>
      </c>
      <c r="AR129" s="38" t="s">
        <v>593</v>
      </c>
      <c r="AS129" s="26">
        <f t="shared" si="5"/>
        <v>55.42666667</v>
      </c>
    </row>
    <row r="130">
      <c r="A130" s="78" t="s">
        <v>25</v>
      </c>
      <c r="B130" s="101" t="s">
        <v>594</v>
      </c>
      <c r="C130" s="17">
        <v>2.92000000247E11</v>
      </c>
      <c r="D130" s="18">
        <v>372609.0</v>
      </c>
      <c r="E130" s="19" t="s">
        <v>595</v>
      </c>
      <c r="F130" s="19" t="s">
        <v>0</v>
      </c>
      <c r="G130" s="17" t="s">
        <v>46</v>
      </c>
      <c r="H130" s="20">
        <f t="shared" si="1"/>
        <v>3</v>
      </c>
      <c r="I130" s="21" t="s">
        <v>47</v>
      </c>
      <c r="J130" s="21" t="s">
        <v>2</v>
      </c>
      <c r="K130" s="22"/>
      <c r="L130" s="22"/>
      <c r="M130" s="22"/>
      <c r="N130" s="22"/>
      <c r="O130" s="22"/>
      <c r="P130" s="22"/>
      <c r="Q130" s="22"/>
      <c r="R130" s="22"/>
      <c r="S130" s="22"/>
      <c r="T130" s="22"/>
      <c r="U130" s="22"/>
      <c r="V130" s="22"/>
      <c r="W130" s="22"/>
      <c r="X130" s="22"/>
      <c r="Y130" s="23"/>
      <c r="Z130" s="9">
        <v>3.0</v>
      </c>
      <c r="AA130" s="22"/>
      <c r="AB130" s="22"/>
      <c r="AC130" s="22"/>
      <c r="AD130" s="22"/>
      <c r="AE130" s="22"/>
      <c r="AF130" s="22"/>
      <c r="AG130" s="22"/>
      <c r="AH130" s="22"/>
      <c r="AI130" s="23" t="s">
        <v>48</v>
      </c>
      <c r="AJ130" s="25" t="s">
        <v>217</v>
      </c>
      <c r="AK130" s="26">
        <f t="shared" si="2"/>
        <v>47.84266667</v>
      </c>
      <c r="AL130" s="26">
        <f t="shared" si="3"/>
        <v>88.85066667</v>
      </c>
      <c r="AM130" s="21">
        <v>60.9</v>
      </c>
      <c r="AN130" s="27" t="s">
        <v>596</v>
      </c>
      <c r="AO130" s="21">
        <v>65.82</v>
      </c>
      <c r="AP130" s="27" t="s">
        <v>597</v>
      </c>
      <c r="AQ130" s="102">
        <v>78.32</v>
      </c>
      <c r="AR130" s="38" t="s">
        <v>598</v>
      </c>
      <c r="AS130" s="26">
        <f t="shared" si="5"/>
        <v>68.34666667</v>
      </c>
    </row>
    <row r="131">
      <c r="A131" s="78" t="s">
        <v>16</v>
      </c>
      <c r="B131" s="16" t="s">
        <v>599</v>
      </c>
      <c r="C131" s="17">
        <v>2.92000000248E11</v>
      </c>
      <c r="D131" s="79">
        <v>368983.0</v>
      </c>
      <c r="E131" s="19" t="s">
        <v>600</v>
      </c>
      <c r="F131" s="19" t="s">
        <v>0</v>
      </c>
      <c r="G131" s="17" t="s">
        <v>46</v>
      </c>
      <c r="H131" s="20">
        <f t="shared" si="1"/>
        <v>2</v>
      </c>
      <c r="I131" s="21" t="s">
        <v>47</v>
      </c>
      <c r="J131" s="21" t="s">
        <v>2</v>
      </c>
      <c r="K131" s="22"/>
      <c r="L131" s="22"/>
      <c r="M131" s="22"/>
      <c r="N131" s="22"/>
      <c r="O131" s="22"/>
      <c r="P131" s="22"/>
      <c r="Q131" s="23">
        <v>2.0</v>
      </c>
      <c r="R131" s="22"/>
      <c r="S131" s="22"/>
      <c r="T131" s="22"/>
      <c r="U131" s="22"/>
      <c r="V131" s="22"/>
      <c r="W131" s="22"/>
      <c r="X131" s="22"/>
      <c r="Y131" s="22"/>
      <c r="Z131" s="24"/>
      <c r="AA131" s="22"/>
      <c r="AB131" s="22"/>
      <c r="AC131" s="22"/>
      <c r="AD131" s="22"/>
      <c r="AE131" s="22"/>
      <c r="AF131" s="22"/>
      <c r="AG131" s="22"/>
      <c r="AH131" s="33"/>
      <c r="AI131" s="23" t="s">
        <v>48</v>
      </c>
      <c r="AJ131" s="25" t="s">
        <v>217</v>
      </c>
      <c r="AK131" s="26">
        <f t="shared" si="2"/>
        <v>90.28833333</v>
      </c>
      <c r="AL131" s="26">
        <f t="shared" si="3"/>
        <v>167.6783333</v>
      </c>
      <c r="AM131" s="21">
        <v>94.59</v>
      </c>
      <c r="AN131" s="35" t="s">
        <v>601</v>
      </c>
      <c r="AO131" s="45">
        <v>167.9</v>
      </c>
      <c r="AP131" s="103" t="s">
        <v>602</v>
      </c>
      <c r="AQ131" s="104">
        <v>124.46</v>
      </c>
      <c r="AR131" s="28" t="s">
        <v>603</v>
      </c>
      <c r="AS131" s="26">
        <f t="shared" si="5"/>
        <v>128.9833333</v>
      </c>
    </row>
    <row r="132">
      <c r="A132" s="15" t="s">
        <v>31</v>
      </c>
      <c r="B132" s="16" t="s">
        <v>604</v>
      </c>
      <c r="C132" s="17">
        <v>2.92000000249E11</v>
      </c>
      <c r="D132" s="18">
        <v>374451.0</v>
      </c>
      <c r="E132" s="19" t="s">
        <v>605</v>
      </c>
      <c r="F132" s="19" t="s">
        <v>0</v>
      </c>
      <c r="G132" s="17" t="s">
        <v>46</v>
      </c>
      <c r="H132" s="20">
        <f t="shared" si="1"/>
        <v>30</v>
      </c>
      <c r="I132" s="21" t="s">
        <v>47</v>
      </c>
      <c r="J132" s="21" t="s">
        <v>2</v>
      </c>
      <c r="K132" s="22"/>
      <c r="L132" s="22"/>
      <c r="M132" s="22"/>
      <c r="N132" s="22"/>
      <c r="O132" s="22"/>
      <c r="P132" s="22"/>
      <c r="Q132" s="23">
        <v>20.0</v>
      </c>
      <c r="R132" s="22"/>
      <c r="S132" s="23">
        <v>9.0</v>
      </c>
      <c r="T132" s="22"/>
      <c r="U132" s="22"/>
      <c r="V132" s="22"/>
      <c r="W132" s="22"/>
      <c r="X132" s="22"/>
      <c r="Y132" s="22"/>
      <c r="Z132" s="24"/>
      <c r="AA132" s="22"/>
      <c r="AB132" s="23"/>
      <c r="AC132" s="23"/>
      <c r="AD132" s="23"/>
      <c r="AE132" s="23"/>
      <c r="AF132" s="23">
        <v>1.0</v>
      </c>
      <c r="AG132" s="22"/>
      <c r="AH132" s="22"/>
      <c r="AI132" s="23" t="s">
        <v>48</v>
      </c>
      <c r="AJ132" s="25" t="s">
        <v>217</v>
      </c>
      <c r="AK132" s="26">
        <f t="shared" si="2"/>
        <v>47.06566667</v>
      </c>
      <c r="AL132" s="26">
        <f t="shared" si="3"/>
        <v>87.40766667</v>
      </c>
      <c r="AM132" s="21">
        <v>61.0</v>
      </c>
      <c r="AN132" s="27" t="s">
        <v>606</v>
      </c>
      <c r="AO132" s="21">
        <v>81.71</v>
      </c>
      <c r="AP132" s="27" t="s">
        <v>607</v>
      </c>
      <c r="AQ132" s="21">
        <v>59.0</v>
      </c>
      <c r="AR132" s="38" t="s">
        <v>608</v>
      </c>
      <c r="AS132" s="26">
        <f t="shared" si="5"/>
        <v>67.23666667</v>
      </c>
    </row>
    <row r="133">
      <c r="A133" s="15" t="s">
        <v>31</v>
      </c>
      <c r="B133" s="16" t="s">
        <v>609</v>
      </c>
      <c r="C133" s="17">
        <v>2.9200000025E11</v>
      </c>
      <c r="D133" s="18">
        <v>234031.0</v>
      </c>
      <c r="E133" s="19" t="s">
        <v>610</v>
      </c>
      <c r="F133" s="19" t="s">
        <v>0</v>
      </c>
      <c r="G133" s="17" t="s">
        <v>46</v>
      </c>
      <c r="H133" s="20">
        <f t="shared" si="1"/>
        <v>4</v>
      </c>
      <c r="I133" s="21" t="s">
        <v>47</v>
      </c>
      <c r="J133" s="21" t="s">
        <v>2</v>
      </c>
      <c r="K133" s="22"/>
      <c r="L133" s="22"/>
      <c r="M133" s="22"/>
      <c r="N133" s="22"/>
      <c r="O133" s="22"/>
      <c r="P133" s="22"/>
      <c r="Q133" s="22"/>
      <c r="R133" s="22"/>
      <c r="S133" s="22"/>
      <c r="T133" s="22"/>
      <c r="U133" s="22"/>
      <c r="V133" s="22"/>
      <c r="W133" s="22"/>
      <c r="X133" s="22"/>
      <c r="Y133" s="22"/>
      <c r="Z133" s="24"/>
      <c r="AA133" s="22"/>
      <c r="AB133" s="23"/>
      <c r="AC133" s="23"/>
      <c r="AD133" s="23"/>
      <c r="AE133" s="23"/>
      <c r="AF133" s="23">
        <f>3+1</f>
        <v>4</v>
      </c>
      <c r="AG133" s="22"/>
      <c r="AH133" s="22"/>
      <c r="AI133" s="23" t="s">
        <v>48</v>
      </c>
      <c r="AJ133" s="25" t="s">
        <v>217</v>
      </c>
      <c r="AK133" s="26">
        <f t="shared" si="2"/>
        <v>25.42866667</v>
      </c>
      <c r="AL133" s="26">
        <f t="shared" si="3"/>
        <v>47.22466667</v>
      </c>
      <c r="AM133" s="21">
        <v>67.67</v>
      </c>
      <c r="AN133" s="27" t="s">
        <v>611</v>
      </c>
      <c r="AO133" s="21">
        <v>26.32</v>
      </c>
      <c r="AP133" s="27" t="s">
        <v>612</v>
      </c>
      <c r="AQ133" s="21">
        <v>14.99</v>
      </c>
      <c r="AR133" s="38" t="s">
        <v>613</v>
      </c>
      <c r="AS133" s="26">
        <f t="shared" si="5"/>
        <v>36.32666667</v>
      </c>
    </row>
    <row r="134">
      <c r="A134" s="105" t="s">
        <v>10</v>
      </c>
      <c r="B134" s="14" t="s">
        <v>614</v>
      </c>
      <c r="C134" s="17">
        <v>2.9200000005E11</v>
      </c>
      <c r="D134" s="74">
        <v>217997.0</v>
      </c>
      <c r="E134" s="19" t="s">
        <v>615</v>
      </c>
      <c r="F134" s="19" t="s">
        <v>130</v>
      </c>
      <c r="G134" s="17" t="s">
        <v>46</v>
      </c>
      <c r="H134" s="20">
        <f t="shared" si="1"/>
        <v>7</v>
      </c>
      <c r="I134" s="21" t="s">
        <v>47</v>
      </c>
      <c r="J134" s="21" t="s">
        <v>2</v>
      </c>
      <c r="K134" s="33">
        <v>5.0</v>
      </c>
      <c r="L134" s="22"/>
      <c r="M134" s="22"/>
      <c r="N134" s="22"/>
      <c r="O134" s="22"/>
      <c r="P134" s="22"/>
      <c r="Q134" s="22"/>
      <c r="R134" s="22"/>
      <c r="S134" s="22"/>
      <c r="T134" s="22"/>
      <c r="U134" s="22"/>
      <c r="V134" s="22"/>
      <c r="W134" s="22"/>
      <c r="X134" s="23">
        <v>2.0</v>
      </c>
      <c r="Y134" s="22"/>
      <c r="Z134" s="24"/>
      <c r="AA134" s="22"/>
      <c r="AB134" s="22"/>
      <c r="AC134" s="22"/>
      <c r="AD134" s="22"/>
      <c r="AE134" s="22"/>
      <c r="AF134" s="22"/>
      <c r="AG134" s="22"/>
      <c r="AH134" s="22"/>
      <c r="AI134" s="23" t="s">
        <v>48</v>
      </c>
      <c r="AJ134" s="25" t="s">
        <v>518</v>
      </c>
      <c r="AK134" s="26">
        <f t="shared" si="2"/>
        <v>69.50766667</v>
      </c>
      <c r="AL134" s="26">
        <f t="shared" si="3"/>
        <v>129.0856667</v>
      </c>
      <c r="AM134" s="21">
        <v>62.9</v>
      </c>
      <c r="AN134" s="27" t="s">
        <v>616</v>
      </c>
      <c r="AO134" s="21">
        <v>69.91</v>
      </c>
      <c r="AP134" s="35" t="s">
        <v>617</v>
      </c>
      <c r="AQ134" s="21">
        <v>165.08</v>
      </c>
      <c r="AR134" s="28" t="s">
        <v>618</v>
      </c>
      <c r="AS134" s="26">
        <f t="shared" si="5"/>
        <v>99.29666667</v>
      </c>
    </row>
    <row r="135">
      <c r="A135" s="106" t="s">
        <v>17</v>
      </c>
      <c r="B135" s="107" t="s">
        <v>619</v>
      </c>
      <c r="C135" s="17">
        <v>2.91000000035E11</v>
      </c>
      <c r="D135" s="108">
        <v>449914.0</v>
      </c>
      <c r="E135" s="19" t="s">
        <v>620</v>
      </c>
      <c r="F135" s="19" t="s">
        <v>0</v>
      </c>
      <c r="G135" s="17" t="s">
        <v>621</v>
      </c>
      <c r="H135" s="20">
        <f t="shared" si="1"/>
        <v>1</v>
      </c>
      <c r="I135" s="21" t="s">
        <v>47</v>
      </c>
      <c r="J135" s="21" t="s">
        <v>2</v>
      </c>
      <c r="K135" s="22"/>
      <c r="L135" s="22"/>
      <c r="M135" s="22"/>
      <c r="N135" s="22"/>
      <c r="O135" s="22"/>
      <c r="P135" s="22"/>
      <c r="Q135" s="22"/>
      <c r="R135" s="23">
        <v>1.0</v>
      </c>
      <c r="S135" s="22"/>
      <c r="T135" s="22"/>
      <c r="U135" s="22"/>
      <c r="V135" s="22"/>
      <c r="W135" s="22"/>
      <c r="X135" s="22"/>
      <c r="Y135" s="22"/>
      <c r="Z135" s="24"/>
      <c r="AA135" s="22"/>
      <c r="AB135" s="22"/>
      <c r="AC135" s="22"/>
      <c r="AD135" s="22"/>
      <c r="AE135" s="22"/>
      <c r="AF135" s="22"/>
      <c r="AG135" s="22"/>
      <c r="AH135" s="22"/>
      <c r="AI135" s="23" t="s">
        <v>48</v>
      </c>
      <c r="AJ135" s="25" t="s">
        <v>518</v>
      </c>
      <c r="AK135" s="26">
        <f t="shared" si="2"/>
        <v>174.7993333</v>
      </c>
      <c r="AL135" s="26">
        <f t="shared" si="3"/>
        <v>324.6273333</v>
      </c>
      <c r="AM135" s="26">
        <f>199.9+62.09</f>
        <v>261.99</v>
      </c>
      <c r="AN135" s="35" t="s">
        <v>622</v>
      </c>
      <c r="AO135" s="26">
        <f>209.9+32.11</f>
        <v>242.01</v>
      </c>
      <c r="AP135" s="35" t="s">
        <v>623</v>
      </c>
      <c r="AQ135" s="26">
        <f>199.99+45.15</f>
        <v>245.14</v>
      </c>
      <c r="AR135" s="28" t="s">
        <v>624</v>
      </c>
      <c r="AS135" s="26">
        <f t="shared" si="5"/>
        <v>249.7133333</v>
      </c>
    </row>
    <row r="136">
      <c r="A136" s="105" t="s">
        <v>16</v>
      </c>
      <c r="B136" s="14" t="s">
        <v>625</v>
      </c>
      <c r="C136" s="17">
        <v>2.91000000033E11</v>
      </c>
      <c r="D136" s="74">
        <v>451476.0</v>
      </c>
      <c r="E136" s="19" t="s">
        <v>626</v>
      </c>
      <c r="F136" s="19" t="s">
        <v>0</v>
      </c>
      <c r="G136" s="17" t="s">
        <v>621</v>
      </c>
      <c r="H136" s="20">
        <f t="shared" si="1"/>
        <v>2</v>
      </c>
      <c r="I136" s="21" t="s">
        <v>47</v>
      </c>
      <c r="J136" s="21" t="s">
        <v>2</v>
      </c>
      <c r="K136" s="22"/>
      <c r="L136" s="22"/>
      <c r="M136" s="22"/>
      <c r="N136" s="22"/>
      <c r="O136" s="22"/>
      <c r="P136" s="33"/>
      <c r="Q136" s="33">
        <v>2.0</v>
      </c>
      <c r="R136" s="22"/>
      <c r="S136" s="22"/>
      <c r="T136" s="22"/>
      <c r="U136" s="22"/>
      <c r="V136" s="22"/>
      <c r="W136" s="22"/>
      <c r="X136" s="22"/>
      <c r="Y136" s="22"/>
      <c r="Z136" s="24"/>
      <c r="AA136" s="22"/>
      <c r="AB136" s="22"/>
      <c r="AC136" s="22"/>
      <c r="AD136" s="22"/>
      <c r="AE136" s="22"/>
      <c r="AF136" s="22"/>
      <c r="AG136" s="22"/>
      <c r="AH136" s="22"/>
      <c r="AI136" s="23" t="s">
        <v>48</v>
      </c>
      <c r="AJ136" s="25" t="s">
        <v>627</v>
      </c>
      <c r="AK136" s="26" t="str">
        <f t="shared" si="2"/>
        <v>#DIV/0!</v>
      </c>
      <c r="AL136" s="26" t="str">
        <f t="shared" si="3"/>
        <v>#DIV/0!</v>
      </c>
      <c r="AM136" s="26"/>
      <c r="AN136" s="36"/>
      <c r="AO136" s="26"/>
      <c r="AP136" s="36"/>
      <c r="AQ136" s="26"/>
      <c r="AR136" s="37"/>
      <c r="AS136" s="26" t="str">
        <f t="shared" si="5"/>
        <v>#DIV/0!</v>
      </c>
    </row>
    <row r="137">
      <c r="A137" s="109" t="s">
        <v>13</v>
      </c>
      <c r="B137" s="110" t="s">
        <v>628</v>
      </c>
      <c r="C137" s="111">
        <v>2.91000000006E11</v>
      </c>
      <c r="D137" s="109">
        <v>455649.0</v>
      </c>
      <c r="E137" s="68" t="s">
        <v>629</v>
      </c>
      <c r="F137" s="111" t="s">
        <v>0</v>
      </c>
      <c r="G137" s="111" t="s">
        <v>621</v>
      </c>
      <c r="H137" s="52">
        <f t="shared" si="1"/>
        <v>2</v>
      </c>
      <c r="I137" s="112" t="s">
        <v>47</v>
      </c>
      <c r="J137" s="112" t="s">
        <v>2</v>
      </c>
      <c r="K137" s="113"/>
      <c r="L137" s="111">
        <v>2.0</v>
      </c>
      <c r="M137" s="113"/>
      <c r="N137" s="113"/>
      <c r="O137" s="113"/>
      <c r="P137" s="113"/>
      <c r="Q137" s="113"/>
      <c r="R137" s="113"/>
      <c r="S137" s="113"/>
      <c r="T137" s="113"/>
      <c r="U137" s="113"/>
      <c r="V137" s="113"/>
      <c r="W137" s="113"/>
      <c r="X137" s="113"/>
      <c r="Y137" s="113"/>
      <c r="Z137" s="114"/>
      <c r="AA137" s="113"/>
      <c r="AB137" s="113"/>
      <c r="AC137" s="113"/>
      <c r="AD137" s="113"/>
      <c r="AE137" s="113"/>
      <c r="AF137" s="113"/>
      <c r="AG137" s="113"/>
      <c r="AH137" s="113"/>
      <c r="AI137" s="111" t="s">
        <v>48</v>
      </c>
      <c r="AJ137" s="25" t="s">
        <v>627</v>
      </c>
      <c r="AK137" s="26">
        <f t="shared" si="2"/>
        <v>609.0653333</v>
      </c>
      <c r="AL137" s="26">
        <f t="shared" si="3"/>
        <v>1131.121333</v>
      </c>
      <c r="AM137" s="112">
        <f>820+161.9</f>
        <v>981.9</v>
      </c>
      <c r="AN137" s="72" t="s">
        <v>630</v>
      </c>
      <c r="AO137" s="112">
        <f>795+55.58</f>
        <v>850.58</v>
      </c>
      <c r="AP137" s="115" t="s">
        <v>631</v>
      </c>
      <c r="AQ137" s="112">
        <f>671.5+106.3</f>
        <v>777.8</v>
      </c>
      <c r="AR137" s="57" t="s">
        <v>632</v>
      </c>
      <c r="AS137" s="26">
        <f t="shared" si="5"/>
        <v>870.0933333</v>
      </c>
    </row>
    <row r="138">
      <c r="A138" s="116" t="s">
        <v>16</v>
      </c>
      <c r="B138" s="14" t="s">
        <v>633</v>
      </c>
      <c r="C138" s="17">
        <v>2.91000000034E11</v>
      </c>
      <c r="D138" s="74">
        <v>462280.0</v>
      </c>
      <c r="E138" s="19" t="s">
        <v>634</v>
      </c>
      <c r="F138" s="19" t="s">
        <v>0</v>
      </c>
      <c r="G138" s="17" t="s">
        <v>621</v>
      </c>
      <c r="H138" s="20">
        <f t="shared" si="1"/>
        <v>1</v>
      </c>
      <c r="I138" s="21" t="s">
        <v>47</v>
      </c>
      <c r="J138" s="21" t="s">
        <v>2</v>
      </c>
      <c r="K138" s="22"/>
      <c r="L138" s="22"/>
      <c r="M138" s="22"/>
      <c r="N138" s="22"/>
      <c r="O138" s="22"/>
      <c r="P138" s="23"/>
      <c r="Q138" s="23">
        <v>1.0</v>
      </c>
      <c r="R138" s="22"/>
      <c r="S138" s="22"/>
      <c r="T138" s="22"/>
      <c r="U138" s="22"/>
      <c r="V138" s="22"/>
      <c r="W138" s="22"/>
      <c r="X138" s="22"/>
      <c r="Y138" s="22"/>
      <c r="Z138" s="24"/>
      <c r="AA138" s="22"/>
      <c r="AB138" s="22"/>
      <c r="AC138" s="22"/>
      <c r="AD138" s="22"/>
      <c r="AE138" s="22"/>
      <c r="AF138" s="22"/>
      <c r="AG138" s="22"/>
      <c r="AH138" s="22"/>
      <c r="AI138" s="23" t="s">
        <v>48</v>
      </c>
      <c r="AJ138" s="25" t="s">
        <v>627</v>
      </c>
      <c r="AK138" s="26">
        <f t="shared" si="2"/>
        <v>1211.690667</v>
      </c>
      <c r="AL138" s="26">
        <f t="shared" si="3"/>
        <v>2250.282667</v>
      </c>
      <c r="AM138" s="21">
        <v>1580.4</v>
      </c>
      <c r="AN138" s="27" t="s">
        <v>635</v>
      </c>
      <c r="AO138" s="26">
        <f>1454.61+118.47</f>
        <v>1573.08</v>
      </c>
      <c r="AP138" s="27" t="s">
        <v>636</v>
      </c>
      <c r="AQ138" s="21">
        <f>1846.99+192.49</f>
        <v>2039.48</v>
      </c>
      <c r="AR138" s="38" t="s">
        <v>637</v>
      </c>
      <c r="AS138" s="26">
        <f t="shared" si="5"/>
        <v>1730.986667</v>
      </c>
    </row>
    <row r="139">
      <c r="A139" s="15" t="s">
        <v>17</v>
      </c>
      <c r="B139" s="16" t="s">
        <v>638</v>
      </c>
      <c r="C139" s="17">
        <v>2.91000000014E11</v>
      </c>
      <c r="D139" s="18">
        <v>471337.0</v>
      </c>
      <c r="E139" s="19" t="s">
        <v>639</v>
      </c>
      <c r="F139" s="19" t="s">
        <v>0</v>
      </c>
      <c r="G139" s="17" t="s">
        <v>621</v>
      </c>
      <c r="H139" s="20">
        <f t="shared" si="1"/>
        <v>1</v>
      </c>
      <c r="I139" s="21" t="s">
        <v>47</v>
      </c>
      <c r="J139" s="21" t="s">
        <v>2</v>
      </c>
      <c r="K139" s="22"/>
      <c r="L139" s="22"/>
      <c r="M139" s="22"/>
      <c r="N139" s="22"/>
      <c r="O139" s="22"/>
      <c r="P139" s="22"/>
      <c r="Q139" s="22"/>
      <c r="R139" s="23">
        <v>1.0</v>
      </c>
      <c r="S139" s="22"/>
      <c r="T139" s="22"/>
      <c r="U139" s="22"/>
      <c r="V139" s="22"/>
      <c r="W139" s="22"/>
      <c r="X139" s="22"/>
      <c r="Y139" s="22"/>
      <c r="Z139" s="24"/>
      <c r="AA139" s="22"/>
      <c r="AB139" s="22"/>
      <c r="AC139" s="22"/>
      <c r="AD139" s="22"/>
      <c r="AE139" s="22"/>
      <c r="AF139" s="22"/>
      <c r="AG139" s="22"/>
      <c r="AH139" s="22"/>
      <c r="AI139" s="23" t="s">
        <v>48</v>
      </c>
      <c r="AJ139" s="25" t="s">
        <v>627</v>
      </c>
      <c r="AK139" s="26">
        <f t="shared" si="2"/>
        <v>418.5136667</v>
      </c>
      <c r="AL139" s="26">
        <f t="shared" si="3"/>
        <v>777.2396667</v>
      </c>
      <c r="AM139" s="26">
        <f>549.9+63.94</f>
        <v>613.84</v>
      </c>
      <c r="AN139" s="27" t="s">
        <v>640</v>
      </c>
      <c r="AO139" s="26">
        <f>611.21+75.17</f>
        <v>686.38</v>
      </c>
      <c r="AP139" s="27" t="s">
        <v>641</v>
      </c>
      <c r="AQ139" s="26">
        <f>448+45.41        </f>
        <v>493.41</v>
      </c>
      <c r="AR139" s="28" t="s">
        <v>642</v>
      </c>
      <c r="AS139" s="26">
        <f t="shared" si="5"/>
        <v>597.8766667</v>
      </c>
    </row>
    <row r="140">
      <c r="A140" s="117" t="s">
        <v>17</v>
      </c>
      <c r="B140" s="16" t="s">
        <v>643</v>
      </c>
      <c r="C140" s="17">
        <v>2.91000000016E11</v>
      </c>
      <c r="D140" s="18">
        <v>446514.0</v>
      </c>
      <c r="E140" s="19" t="s">
        <v>644</v>
      </c>
      <c r="F140" s="19" t="s">
        <v>0</v>
      </c>
      <c r="G140" s="17" t="s">
        <v>621</v>
      </c>
      <c r="H140" s="20">
        <f t="shared" si="1"/>
        <v>1</v>
      </c>
      <c r="I140" s="21" t="s">
        <v>47</v>
      </c>
      <c r="J140" s="21" t="s">
        <v>2</v>
      </c>
      <c r="K140" s="22"/>
      <c r="L140" s="22"/>
      <c r="M140" s="22"/>
      <c r="N140" s="22"/>
      <c r="O140" s="22"/>
      <c r="P140" s="23"/>
      <c r="Q140" s="23">
        <v>1.0</v>
      </c>
      <c r="R140" s="22"/>
      <c r="S140" s="22"/>
      <c r="T140" s="22"/>
      <c r="U140" s="22"/>
      <c r="V140" s="22"/>
      <c r="W140" s="22"/>
      <c r="X140" s="22"/>
      <c r="Y140" s="22"/>
      <c r="Z140" s="24"/>
      <c r="AA140" s="22"/>
      <c r="AB140" s="22"/>
      <c r="AC140" s="22"/>
      <c r="AD140" s="22"/>
      <c r="AE140" s="22"/>
      <c r="AF140" s="22"/>
      <c r="AG140" s="22"/>
      <c r="AH140" s="22"/>
      <c r="AI140" s="23" t="s">
        <v>48</v>
      </c>
      <c r="AJ140" s="25" t="s">
        <v>627</v>
      </c>
      <c r="AK140" s="26">
        <f t="shared" si="2"/>
        <v>1088.474333</v>
      </c>
      <c r="AL140" s="26">
        <f t="shared" si="3"/>
        <v>2021.452333</v>
      </c>
      <c r="AM140" s="26">
        <f>1439.9+77.12</f>
        <v>1517.02</v>
      </c>
      <c r="AN140" s="27" t="s">
        <v>645</v>
      </c>
      <c r="AO140" s="26">
        <f>1525.26+131.34</f>
        <v>1656.6</v>
      </c>
      <c r="AP140" s="27" t="s">
        <v>646</v>
      </c>
      <c r="AQ140" s="26">
        <f>1444.33+46.94</f>
        <v>1491.27</v>
      </c>
      <c r="AR140" s="38" t="s">
        <v>647</v>
      </c>
      <c r="AS140" s="26">
        <f t="shared" si="5"/>
        <v>1554.963333</v>
      </c>
    </row>
    <row r="141">
      <c r="A141" s="118" t="s">
        <v>10</v>
      </c>
      <c r="B141" s="31" t="s">
        <v>648</v>
      </c>
      <c r="C141" s="17">
        <v>2.91000000036E11</v>
      </c>
      <c r="D141" s="32">
        <v>290110.0</v>
      </c>
      <c r="E141" s="19" t="s">
        <v>649</v>
      </c>
      <c r="F141" s="19" t="s">
        <v>0</v>
      </c>
      <c r="G141" s="17" t="s">
        <v>621</v>
      </c>
      <c r="H141" s="20">
        <f t="shared" si="1"/>
        <v>5</v>
      </c>
      <c r="I141" s="21" t="s">
        <v>47</v>
      </c>
      <c r="J141" s="21" t="s">
        <v>2</v>
      </c>
      <c r="K141" s="33">
        <v>2.0</v>
      </c>
      <c r="L141" s="23">
        <v>2.0</v>
      </c>
      <c r="M141" s="22"/>
      <c r="N141" s="23">
        <v>1.0</v>
      </c>
      <c r="O141" s="22"/>
      <c r="P141" s="22"/>
      <c r="Q141" s="22"/>
      <c r="R141" s="22"/>
      <c r="S141" s="22"/>
      <c r="T141" s="22"/>
      <c r="U141" s="22"/>
      <c r="V141" s="22"/>
      <c r="W141" s="22"/>
      <c r="X141" s="22"/>
      <c r="Y141" s="22"/>
      <c r="Z141" s="24"/>
      <c r="AA141" s="22"/>
      <c r="AB141" s="22"/>
      <c r="AC141" s="22"/>
      <c r="AD141" s="22"/>
      <c r="AE141" s="22"/>
      <c r="AF141" s="22"/>
      <c r="AG141" s="22"/>
      <c r="AH141" s="22"/>
      <c r="AI141" s="23" t="s">
        <v>48</v>
      </c>
      <c r="AJ141" s="25" t="s">
        <v>627</v>
      </c>
      <c r="AK141" s="26">
        <f t="shared" si="2"/>
        <v>303.2633333</v>
      </c>
      <c r="AL141" s="26">
        <f t="shared" si="3"/>
        <v>563.2033333</v>
      </c>
      <c r="AM141" s="21">
        <v>549.9</v>
      </c>
      <c r="AN141" s="27" t="s">
        <v>650</v>
      </c>
      <c r="AO141" s="21">
        <v>389.9</v>
      </c>
      <c r="AP141" s="27" t="s">
        <v>651</v>
      </c>
      <c r="AQ141" s="21">
        <v>359.9</v>
      </c>
      <c r="AR141" s="38" t="s">
        <v>652</v>
      </c>
      <c r="AS141" s="26">
        <f t="shared" si="5"/>
        <v>433.2333333</v>
      </c>
    </row>
    <row r="142">
      <c r="A142" s="119" t="s">
        <v>14</v>
      </c>
      <c r="B142" s="120" t="s">
        <v>653</v>
      </c>
      <c r="C142" s="17">
        <v>2.91000000037E11</v>
      </c>
      <c r="D142" s="121">
        <v>150724.0</v>
      </c>
      <c r="E142" s="19" t="s">
        <v>654</v>
      </c>
      <c r="F142" s="19" t="s">
        <v>164</v>
      </c>
      <c r="G142" s="17" t="s">
        <v>621</v>
      </c>
      <c r="H142" s="20">
        <f t="shared" si="1"/>
        <v>100</v>
      </c>
      <c r="I142" s="21" t="s">
        <v>47</v>
      </c>
      <c r="J142" s="21" t="s">
        <v>2</v>
      </c>
      <c r="K142" s="22"/>
      <c r="L142" s="22"/>
      <c r="M142" s="22"/>
      <c r="N142" s="22"/>
      <c r="O142" s="23">
        <v>100.0</v>
      </c>
      <c r="P142" s="22"/>
      <c r="Q142" s="22"/>
      <c r="R142" s="22"/>
      <c r="S142" s="22"/>
      <c r="T142" s="22"/>
      <c r="U142" s="22"/>
      <c r="V142" s="22"/>
      <c r="W142" s="22"/>
      <c r="X142" s="22"/>
      <c r="Y142" s="22"/>
      <c r="Z142" s="24"/>
      <c r="AA142" s="22"/>
      <c r="AB142" s="22"/>
      <c r="AC142" s="22"/>
      <c r="AD142" s="22"/>
      <c r="AE142" s="22"/>
      <c r="AF142" s="22"/>
      <c r="AG142" s="22"/>
      <c r="AH142" s="22"/>
      <c r="AI142" s="23" t="s">
        <v>48</v>
      </c>
      <c r="AJ142" s="25" t="s">
        <v>627</v>
      </c>
      <c r="AK142" s="26" t="str">
        <f t="shared" si="2"/>
        <v>#DIV/0!</v>
      </c>
      <c r="AL142" s="26" t="str">
        <f t="shared" si="3"/>
        <v>#DIV/0!</v>
      </c>
      <c r="AM142" s="26"/>
      <c r="AN142" s="36"/>
      <c r="AO142" s="26"/>
      <c r="AP142" s="36"/>
      <c r="AQ142" s="26"/>
      <c r="AR142" s="37"/>
      <c r="AS142" s="26" t="str">
        <f t="shared" si="5"/>
        <v>#DIV/0!</v>
      </c>
    </row>
    <row r="143">
      <c r="A143" s="119" t="s">
        <v>14</v>
      </c>
      <c r="B143" s="120" t="s">
        <v>655</v>
      </c>
      <c r="C143" s="17">
        <v>2.91000000038E11</v>
      </c>
      <c r="D143" s="122">
        <v>406407.0</v>
      </c>
      <c r="E143" s="19" t="s">
        <v>656</v>
      </c>
      <c r="F143" s="19" t="s">
        <v>164</v>
      </c>
      <c r="G143" s="17" t="s">
        <v>621</v>
      </c>
      <c r="H143" s="20">
        <f t="shared" si="1"/>
        <v>50</v>
      </c>
      <c r="I143" s="21" t="s">
        <v>47</v>
      </c>
      <c r="J143" s="21" t="s">
        <v>2</v>
      </c>
      <c r="K143" s="22"/>
      <c r="L143" s="22"/>
      <c r="M143" s="22"/>
      <c r="N143" s="22"/>
      <c r="O143" s="23">
        <v>50.0</v>
      </c>
      <c r="P143" s="22"/>
      <c r="Q143" s="22"/>
      <c r="R143" s="22"/>
      <c r="S143" s="22"/>
      <c r="T143" s="22"/>
      <c r="U143" s="22"/>
      <c r="V143" s="22"/>
      <c r="W143" s="22"/>
      <c r="X143" s="22"/>
      <c r="Y143" s="22"/>
      <c r="Z143" s="24"/>
      <c r="AA143" s="22"/>
      <c r="AB143" s="22"/>
      <c r="AC143" s="22"/>
      <c r="AD143" s="22"/>
      <c r="AE143" s="22"/>
      <c r="AF143" s="22"/>
      <c r="AG143" s="22"/>
      <c r="AH143" s="22"/>
      <c r="AI143" s="23" t="s">
        <v>48</v>
      </c>
      <c r="AJ143" s="25" t="s">
        <v>627</v>
      </c>
      <c r="AK143" s="26" t="str">
        <f t="shared" si="2"/>
        <v>#DIV/0!</v>
      </c>
      <c r="AL143" s="26" t="str">
        <f t="shared" si="3"/>
        <v>#DIV/0!</v>
      </c>
      <c r="AM143" s="26"/>
      <c r="AN143" s="36"/>
      <c r="AO143" s="26"/>
      <c r="AP143" s="36"/>
      <c r="AQ143" s="26"/>
      <c r="AR143" s="37"/>
      <c r="AS143" s="26" t="str">
        <f t="shared" si="5"/>
        <v>#DIV/0!</v>
      </c>
    </row>
    <row r="144">
      <c r="A144" s="118" t="s">
        <v>10</v>
      </c>
      <c r="B144" s="31" t="s">
        <v>657</v>
      </c>
      <c r="C144" s="17">
        <v>2.91000000039E11</v>
      </c>
      <c r="D144" s="32">
        <v>453137.0</v>
      </c>
      <c r="E144" s="19" t="s">
        <v>658</v>
      </c>
      <c r="F144" s="19" t="s">
        <v>0</v>
      </c>
      <c r="G144" s="17" t="s">
        <v>621</v>
      </c>
      <c r="H144" s="20">
        <f t="shared" si="1"/>
        <v>22</v>
      </c>
      <c r="I144" s="21" t="s">
        <v>47</v>
      </c>
      <c r="J144" s="21" t="s">
        <v>2</v>
      </c>
      <c r="K144" s="33">
        <v>5.0</v>
      </c>
      <c r="L144" s="23">
        <v>2.0</v>
      </c>
      <c r="M144" s="22"/>
      <c r="N144" s="23">
        <f>3+5</f>
        <v>8</v>
      </c>
      <c r="O144" s="22"/>
      <c r="P144" s="22"/>
      <c r="Q144" s="23">
        <v>1.0</v>
      </c>
      <c r="R144" s="22"/>
      <c r="S144" s="22"/>
      <c r="T144" s="23">
        <v>1.0</v>
      </c>
      <c r="U144" s="22"/>
      <c r="V144" s="22"/>
      <c r="W144" s="23">
        <v>1.0</v>
      </c>
      <c r="X144" s="23">
        <v>1.0</v>
      </c>
      <c r="Y144" s="22"/>
      <c r="Z144" s="24"/>
      <c r="AA144" s="22"/>
      <c r="AB144" s="22"/>
      <c r="AC144" s="22"/>
      <c r="AD144" s="22"/>
      <c r="AE144" s="22"/>
      <c r="AF144" s="22"/>
      <c r="AG144" s="23">
        <v>2.0</v>
      </c>
      <c r="AH144" s="23">
        <v>1.0</v>
      </c>
      <c r="AI144" s="23" t="s">
        <v>48</v>
      </c>
      <c r="AJ144" s="25" t="s">
        <v>627</v>
      </c>
      <c r="AK144" s="26">
        <f t="shared" si="2"/>
        <v>336.1306667</v>
      </c>
      <c r="AL144" s="26">
        <f t="shared" si="3"/>
        <v>624.2426667</v>
      </c>
      <c r="AM144" s="26">
        <f>432.11+72.82</f>
        <v>504.93</v>
      </c>
      <c r="AN144" s="27" t="s">
        <v>659</v>
      </c>
      <c r="AO144" s="21">
        <v>579.9</v>
      </c>
      <c r="AP144" s="27" t="s">
        <v>660</v>
      </c>
      <c r="AQ144" s="21">
        <f>306.04+49.69</f>
        <v>355.73</v>
      </c>
      <c r="AR144" s="38" t="s">
        <v>661</v>
      </c>
      <c r="AS144" s="26">
        <f t="shared" si="5"/>
        <v>480.1866667</v>
      </c>
    </row>
    <row r="145">
      <c r="A145" s="123" t="s">
        <v>20</v>
      </c>
      <c r="B145" s="124" t="s">
        <v>662</v>
      </c>
      <c r="C145" s="37"/>
      <c r="D145" s="79">
        <v>376474.0</v>
      </c>
      <c r="E145" s="19" t="s">
        <v>663</v>
      </c>
      <c r="F145" s="19" t="s">
        <v>0</v>
      </c>
      <c r="G145" s="17" t="s">
        <v>621</v>
      </c>
      <c r="H145" s="20">
        <f t="shared" si="1"/>
        <v>1</v>
      </c>
      <c r="I145" s="21" t="s">
        <v>65</v>
      </c>
      <c r="J145" s="26"/>
      <c r="K145" s="22"/>
      <c r="L145" s="22"/>
      <c r="M145" s="22"/>
      <c r="N145" s="22"/>
      <c r="O145" s="22"/>
      <c r="P145" s="22"/>
      <c r="Q145" s="22"/>
      <c r="R145" s="22"/>
      <c r="S145" s="22"/>
      <c r="T145" s="22"/>
      <c r="U145" s="23">
        <v>1.0</v>
      </c>
      <c r="V145" s="22"/>
      <c r="W145" s="22"/>
      <c r="X145" s="22"/>
      <c r="Y145" s="22"/>
      <c r="Z145" s="24"/>
      <c r="AA145" s="22"/>
      <c r="AB145" s="22"/>
      <c r="AC145" s="22"/>
      <c r="AD145" s="22"/>
      <c r="AE145" s="22"/>
      <c r="AF145" s="22"/>
      <c r="AG145" s="22"/>
      <c r="AH145" s="22"/>
      <c r="AI145" s="23" t="s">
        <v>48</v>
      </c>
      <c r="AJ145" s="34"/>
      <c r="AK145" s="26" t="str">
        <f t="shared" si="2"/>
        <v>#DIV/0!</v>
      </c>
      <c r="AL145" s="26" t="str">
        <f t="shared" si="3"/>
        <v>#DIV/0!</v>
      </c>
      <c r="AM145" s="26"/>
      <c r="AN145" s="36"/>
      <c r="AO145" s="26"/>
      <c r="AP145" s="36"/>
      <c r="AQ145" s="26"/>
      <c r="AR145" s="37"/>
      <c r="AS145" s="26" t="str">
        <f t="shared" si="5"/>
        <v>#DIV/0!</v>
      </c>
    </row>
    <row r="146">
      <c r="A146" s="118" t="s">
        <v>33</v>
      </c>
      <c r="B146" s="31" t="s">
        <v>664</v>
      </c>
      <c r="C146" s="17">
        <v>2.9100000004E11</v>
      </c>
      <c r="D146" s="32">
        <v>150265.0</v>
      </c>
      <c r="E146" s="19" t="s">
        <v>665</v>
      </c>
      <c r="F146" s="19" t="s">
        <v>0</v>
      </c>
      <c r="G146" s="17" t="s">
        <v>621</v>
      </c>
      <c r="H146" s="20">
        <f t="shared" si="1"/>
        <v>1</v>
      </c>
      <c r="I146" s="21" t="s">
        <v>47</v>
      </c>
      <c r="J146" s="21" t="s">
        <v>2</v>
      </c>
      <c r="K146" s="22"/>
      <c r="L146" s="22"/>
      <c r="M146" s="22"/>
      <c r="N146" s="22"/>
      <c r="O146" s="22"/>
      <c r="P146" s="22"/>
      <c r="Q146" s="22"/>
      <c r="R146" s="22"/>
      <c r="S146" s="22"/>
      <c r="T146" s="22"/>
      <c r="U146" s="22"/>
      <c r="V146" s="22"/>
      <c r="W146" s="22"/>
      <c r="X146" s="22"/>
      <c r="Y146" s="22"/>
      <c r="Z146" s="24"/>
      <c r="AA146" s="22"/>
      <c r="AB146" s="22"/>
      <c r="AC146" s="22"/>
      <c r="AD146" s="22"/>
      <c r="AE146" s="22"/>
      <c r="AF146" s="22"/>
      <c r="AG146" s="22"/>
      <c r="AH146" s="33">
        <v>1.0</v>
      </c>
      <c r="AI146" s="23" t="s">
        <v>48</v>
      </c>
      <c r="AJ146" s="25" t="s">
        <v>627</v>
      </c>
      <c r="AK146" s="26">
        <f t="shared" si="2"/>
        <v>612.2666667</v>
      </c>
      <c r="AL146" s="26">
        <f t="shared" si="3"/>
        <v>1137.066667</v>
      </c>
      <c r="AM146" s="21">
        <v>1044.0</v>
      </c>
      <c r="AN146" s="27" t="s">
        <v>666</v>
      </c>
      <c r="AO146" s="21">
        <v>790.0</v>
      </c>
      <c r="AP146" s="35" t="s">
        <v>667</v>
      </c>
      <c r="AQ146" s="21">
        <v>790.0</v>
      </c>
      <c r="AR146" s="38" t="s">
        <v>668</v>
      </c>
      <c r="AS146" s="26">
        <f t="shared" si="5"/>
        <v>874.6666667</v>
      </c>
    </row>
    <row r="147">
      <c r="A147" s="118" t="s">
        <v>12</v>
      </c>
      <c r="B147" s="31" t="s">
        <v>669</v>
      </c>
      <c r="C147" s="17">
        <v>2.91000000041E11</v>
      </c>
      <c r="D147" s="32">
        <v>26425.0</v>
      </c>
      <c r="E147" s="19" t="s">
        <v>670</v>
      </c>
      <c r="F147" s="19" t="s">
        <v>0</v>
      </c>
      <c r="G147" s="17" t="s">
        <v>621</v>
      </c>
      <c r="H147" s="20">
        <f t="shared" si="1"/>
        <v>1</v>
      </c>
      <c r="I147" s="21" t="s">
        <v>47</v>
      </c>
      <c r="J147" s="21" t="s">
        <v>2</v>
      </c>
      <c r="K147" s="22"/>
      <c r="L147" s="22"/>
      <c r="M147" s="33">
        <v>1.0</v>
      </c>
      <c r="N147" s="22"/>
      <c r="O147" s="22"/>
      <c r="P147" s="22"/>
      <c r="Q147" s="22"/>
      <c r="R147" s="22"/>
      <c r="S147" s="22"/>
      <c r="T147" s="22"/>
      <c r="U147" s="22"/>
      <c r="V147" s="22"/>
      <c r="W147" s="22"/>
      <c r="X147" s="22"/>
      <c r="Y147" s="22"/>
      <c r="Z147" s="24"/>
      <c r="AA147" s="22"/>
      <c r="AB147" s="22"/>
      <c r="AC147" s="22"/>
      <c r="AD147" s="22"/>
      <c r="AE147" s="22"/>
      <c r="AF147" s="22"/>
      <c r="AG147" s="22"/>
      <c r="AH147" s="22"/>
      <c r="AI147" s="23" t="s">
        <v>48</v>
      </c>
      <c r="AJ147" s="25" t="s">
        <v>627</v>
      </c>
      <c r="AK147" s="26">
        <f t="shared" si="2"/>
        <v>1423.937667</v>
      </c>
      <c r="AL147" s="26">
        <f t="shared" si="3"/>
        <v>2644.455667</v>
      </c>
      <c r="AM147" s="21">
        <v>1155.59</v>
      </c>
      <c r="AN147" s="35" t="s">
        <v>671</v>
      </c>
      <c r="AO147" s="21">
        <v>2709.0</v>
      </c>
      <c r="AP147" s="27" t="s">
        <v>672</v>
      </c>
      <c r="AQ147" s="21">
        <v>2238.0</v>
      </c>
      <c r="AR147" s="28" t="s">
        <v>673</v>
      </c>
      <c r="AS147" s="26">
        <f t="shared" si="5"/>
        <v>2034.196667</v>
      </c>
    </row>
    <row r="148">
      <c r="A148" s="118" t="s">
        <v>33</v>
      </c>
      <c r="B148" s="77" t="s">
        <v>674</v>
      </c>
      <c r="C148" s="17">
        <v>2.91000000042E11</v>
      </c>
      <c r="D148" s="43">
        <v>26425.0</v>
      </c>
      <c r="E148" s="19" t="s">
        <v>675</v>
      </c>
      <c r="F148" s="19" t="s">
        <v>0</v>
      </c>
      <c r="G148" s="17" t="s">
        <v>621</v>
      </c>
      <c r="H148" s="20">
        <f t="shared" si="1"/>
        <v>1</v>
      </c>
      <c r="I148" s="21" t="s">
        <v>47</v>
      </c>
      <c r="J148" s="21" t="s">
        <v>2</v>
      </c>
      <c r="K148" s="22"/>
      <c r="L148" s="22"/>
      <c r="M148" s="22"/>
      <c r="N148" s="22"/>
      <c r="O148" s="22"/>
      <c r="P148" s="22"/>
      <c r="Q148" s="22"/>
      <c r="R148" s="22"/>
      <c r="S148" s="22"/>
      <c r="T148" s="22"/>
      <c r="U148" s="22"/>
      <c r="V148" s="22"/>
      <c r="W148" s="22"/>
      <c r="X148" s="22"/>
      <c r="Y148" s="22"/>
      <c r="Z148" s="24"/>
      <c r="AA148" s="22"/>
      <c r="AB148" s="22"/>
      <c r="AC148" s="22"/>
      <c r="AD148" s="22"/>
      <c r="AE148" s="22"/>
      <c r="AF148" s="22"/>
      <c r="AG148" s="22"/>
      <c r="AH148" s="33">
        <v>1.0</v>
      </c>
      <c r="AI148" s="23" t="s">
        <v>48</v>
      </c>
      <c r="AJ148" s="25" t="s">
        <v>627</v>
      </c>
      <c r="AK148" s="26">
        <f t="shared" si="2"/>
        <v>3658.662</v>
      </c>
      <c r="AL148" s="26">
        <f t="shared" si="3"/>
        <v>6794.658</v>
      </c>
      <c r="AM148" s="21">
        <v>5230.99</v>
      </c>
      <c r="AN148" s="27" t="s">
        <v>676</v>
      </c>
      <c r="AO148" s="21">
        <v>5849.99</v>
      </c>
      <c r="AP148" s="27" t="s">
        <v>677</v>
      </c>
      <c r="AQ148" s="21">
        <v>4599.0</v>
      </c>
      <c r="AR148" s="38" t="s">
        <v>678</v>
      </c>
      <c r="AS148" s="26">
        <f t="shared" si="5"/>
        <v>5226.66</v>
      </c>
    </row>
    <row r="149">
      <c r="A149" s="118" t="s">
        <v>33</v>
      </c>
      <c r="B149" s="31" t="s">
        <v>679</v>
      </c>
      <c r="C149" s="17">
        <v>2.91000000043E11</v>
      </c>
      <c r="D149" s="43">
        <v>150364.0</v>
      </c>
      <c r="E149" s="19" t="s">
        <v>680</v>
      </c>
      <c r="F149" s="19" t="s">
        <v>0</v>
      </c>
      <c r="G149" s="17" t="s">
        <v>621</v>
      </c>
      <c r="H149" s="20">
        <f t="shared" si="1"/>
        <v>1</v>
      </c>
      <c r="I149" s="21" t="s">
        <v>47</v>
      </c>
      <c r="J149" s="21" t="s">
        <v>2</v>
      </c>
      <c r="K149" s="22"/>
      <c r="L149" s="22"/>
      <c r="M149" s="22"/>
      <c r="N149" s="22"/>
      <c r="O149" s="22"/>
      <c r="P149" s="22"/>
      <c r="Q149" s="22"/>
      <c r="R149" s="22"/>
      <c r="S149" s="22"/>
      <c r="T149" s="22"/>
      <c r="U149" s="22"/>
      <c r="V149" s="22"/>
      <c r="W149" s="22"/>
      <c r="X149" s="22"/>
      <c r="Y149" s="22"/>
      <c r="Z149" s="24"/>
      <c r="AA149" s="22"/>
      <c r="AB149" s="22"/>
      <c r="AC149" s="22"/>
      <c r="AD149" s="22"/>
      <c r="AE149" s="22"/>
      <c r="AF149" s="22"/>
      <c r="AG149" s="22"/>
      <c r="AH149" s="33">
        <v>1.0</v>
      </c>
      <c r="AI149" s="23" t="s">
        <v>48</v>
      </c>
      <c r="AJ149" s="25" t="s">
        <v>627</v>
      </c>
      <c r="AK149" s="26">
        <f t="shared" si="2"/>
        <v>429.7673333</v>
      </c>
      <c r="AL149" s="26">
        <f t="shared" si="3"/>
        <v>798.1393333</v>
      </c>
      <c r="AM149" s="21">
        <v>696.36</v>
      </c>
      <c r="AN149" s="27" t="s">
        <v>681</v>
      </c>
      <c r="AO149" s="21">
        <v>533.5</v>
      </c>
      <c r="AP149" s="27" t="s">
        <v>682</v>
      </c>
      <c r="AQ149" s="21">
        <v>612.0</v>
      </c>
      <c r="AR149" s="38" t="s">
        <v>683</v>
      </c>
      <c r="AS149" s="26">
        <f t="shared" si="5"/>
        <v>613.9533333</v>
      </c>
    </row>
    <row r="150">
      <c r="A150" s="118" t="s">
        <v>33</v>
      </c>
      <c r="B150" s="31" t="s">
        <v>684</v>
      </c>
      <c r="C150" s="37"/>
      <c r="D150" s="32">
        <v>258168.0</v>
      </c>
      <c r="E150" s="125" t="s">
        <v>685</v>
      </c>
      <c r="F150" s="19" t="s">
        <v>0</v>
      </c>
      <c r="G150" s="17" t="s">
        <v>621</v>
      </c>
      <c r="H150" s="20">
        <f t="shared" si="1"/>
        <v>1</v>
      </c>
      <c r="I150" s="21" t="s">
        <v>65</v>
      </c>
      <c r="J150" s="21"/>
      <c r="K150" s="22"/>
      <c r="L150" s="22"/>
      <c r="M150" s="22"/>
      <c r="N150" s="22"/>
      <c r="O150" s="22"/>
      <c r="P150" s="22"/>
      <c r="Q150" s="22"/>
      <c r="R150" s="22"/>
      <c r="S150" s="22"/>
      <c r="T150" s="22"/>
      <c r="U150" s="22"/>
      <c r="V150" s="22"/>
      <c r="W150" s="22"/>
      <c r="X150" s="22"/>
      <c r="Y150" s="22"/>
      <c r="Z150" s="24"/>
      <c r="AA150" s="22"/>
      <c r="AB150" s="22"/>
      <c r="AC150" s="22"/>
      <c r="AD150" s="22"/>
      <c r="AE150" s="22"/>
      <c r="AF150" s="22"/>
      <c r="AG150" s="22"/>
      <c r="AH150" s="33">
        <v>1.0</v>
      </c>
      <c r="AI150" s="23" t="s">
        <v>48</v>
      </c>
      <c r="AJ150" s="34"/>
      <c r="AK150" s="26">
        <f t="shared" si="2"/>
        <v>545.7316667</v>
      </c>
      <c r="AL150" s="26">
        <f t="shared" si="3"/>
        <v>1013.501667</v>
      </c>
      <c r="AM150" s="21">
        <v>890.0</v>
      </c>
      <c r="AN150" s="27" t="s">
        <v>686</v>
      </c>
      <c r="AO150" s="21">
        <v>705.85</v>
      </c>
      <c r="AP150" s="27" t="s">
        <v>687</v>
      </c>
      <c r="AQ150" s="21">
        <v>743.0</v>
      </c>
      <c r="AR150" s="38" t="s">
        <v>688</v>
      </c>
      <c r="AS150" s="26">
        <f t="shared" si="5"/>
        <v>779.6166667</v>
      </c>
    </row>
    <row r="151">
      <c r="A151" s="126" t="s">
        <v>33</v>
      </c>
      <c r="B151" s="127" t="s">
        <v>689</v>
      </c>
      <c r="C151" s="17"/>
      <c r="D151" s="128">
        <v>322243.0</v>
      </c>
      <c r="E151" s="19" t="s">
        <v>690</v>
      </c>
      <c r="F151" s="19" t="s">
        <v>0</v>
      </c>
      <c r="G151" s="17" t="s">
        <v>621</v>
      </c>
      <c r="H151" s="20">
        <f t="shared" si="1"/>
        <v>1</v>
      </c>
      <c r="I151" s="21" t="s">
        <v>65</v>
      </c>
      <c r="J151" s="21"/>
      <c r="K151" s="22"/>
      <c r="L151" s="22"/>
      <c r="M151" s="22"/>
      <c r="N151" s="22"/>
      <c r="O151" s="22"/>
      <c r="P151" s="22"/>
      <c r="Q151" s="22"/>
      <c r="R151" s="22"/>
      <c r="S151" s="22"/>
      <c r="T151" s="22"/>
      <c r="U151" s="22"/>
      <c r="V151" s="22"/>
      <c r="W151" s="22"/>
      <c r="X151" s="22"/>
      <c r="Y151" s="22"/>
      <c r="Z151" s="24"/>
      <c r="AA151" s="22"/>
      <c r="AB151" s="22"/>
      <c r="AC151" s="22"/>
      <c r="AD151" s="22"/>
      <c r="AE151" s="22"/>
      <c r="AF151" s="22"/>
      <c r="AG151" s="22"/>
      <c r="AH151" s="33">
        <v>1.0</v>
      </c>
      <c r="AI151" s="23" t="s">
        <v>48</v>
      </c>
      <c r="AJ151" s="34"/>
      <c r="AK151" s="26">
        <f t="shared" si="2"/>
        <v>592.5966667</v>
      </c>
      <c r="AL151" s="26">
        <f t="shared" si="3"/>
        <v>1100.536667</v>
      </c>
      <c r="AM151" s="21">
        <v>769.9</v>
      </c>
      <c r="AN151" s="35" t="s">
        <v>691</v>
      </c>
      <c r="AO151" s="21">
        <v>999.9</v>
      </c>
      <c r="AP151" s="27" t="s">
        <v>692</v>
      </c>
      <c r="AQ151" s="21">
        <v>769.9</v>
      </c>
      <c r="AR151" s="38" t="s">
        <v>693</v>
      </c>
      <c r="AS151" s="26">
        <f t="shared" si="5"/>
        <v>846.5666667</v>
      </c>
    </row>
    <row r="152">
      <c r="A152" s="118" t="s">
        <v>33</v>
      </c>
      <c r="B152" s="31" t="s">
        <v>694</v>
      </c>
      <c r="C152" s="17">
        <v>2.91000000021E11</v>
      </c>
      <c r="D152" s="43">
        <v>321806.0</v>
      </c>
      <c r="E152" s="19" t="s">
        <v>695</v>
      </c>
      <c r="F152" s="19" t="s">
        <v>0</v>
      </c>
      <c r="G152" s="17" t="s">
        <v>621</v>
      </c>
      <c r="H152" s="20">
        <f t="shared" si="1"/>
        <v>4</v>
      </c>
      <c r="I152" s="21" t="s">
        <v>47</v>
      </c>
      <c r="J152" s="21" t="s">
        <v>2</v>
      </c>
      <c r="K152" s="22"/>
      <c r="L152" s="22"/>
      <c r="M152" s="22"/>
      <c r="N152" s="22"/>
      <c r="O152" s="22"/>
      <c r="P152" s="23"/>
      <c r="Q152" s="23">
        <f>1+1</f>
        <v>2</v>
      </c>
      <c r="R152" s="22"/>
      <c r="S152" s="22"/>
      <c r="T152" s="23">
        <v>1.0</v>
      </c>
      <c r="U152" s="22"/>
      <c r="V152" s="22"/>
      <c r="W152" s="22"/>
      <c r="X152" s="22"/>
      <c r="Y152" s="22"/>
      <c r="Z152" s="24"/>
      <c r="AA152" s="22"/>
      <c r="AB152" s="22"/>
      <c r="AC152" s="22"/>
      <c r="AD152" s="22"/>
      <c r="AE152" s="22"/>
      <c r="AF152" s="22"/>
      <c r="AG152" s="22"/>
      <c r="AH152" s="33">
        <v>1.0</v>
      </c>
      <c r="AI152" s="23" t="s">
        <v>48</v>
      </c>
      <c r="AJ152" s="25" t="s">
        <v>627</v>
      </c>
      <c r="AK152" s="26">
        <f t="shared" si="2"/>
        <v>8001.7735</v>
      </c>
      <c r="AL152" s="26">
        <f t="shared" si="3"/>
        <v>14860.4365</v>
      </c>
      <c r="AM152" s="26">
        <f>421.35+10997</f>
        <v>11418.35</v>
      </c>
      <c r="AN152" s="27" t="s">
        <v>696</v>
      </c>
      <c r="AO152" s="26">
        <f>403.86+11040</f>
        <v>11443.86</v>
      </c>
      <c r="AP152" s="27" t="s">
        <v>697</v>
      </c>
      <c r="AQ152" s="26"/>
      <c r="AR152" s="37"/>
      <c r="AS152" s="26">
        <f t="shared" si="5"/>
        <v>11431.105</v>
      </c>
    </row>
    <row r="153">
      <c r="A153" s="129" t="s">
        <v>33</v>
      </c>
      <c r="B153" s="130" t="s">
        <v>698</v>
      </c>
      <c r="C153" s="37"/>
      <c r="D153" s="131">
        <v>272922.0</v>
      </c>
      <c r="E153" s="19" t="s">
        <v>699</v>
      </c>
      <c r="F153" s="19" t="s">
        <v>0</v>
      </c>
      <c r="G153" s="17" t="s">
        <v>621</v>
      </c>
      <c r="H153" s="20">
        <f t="shared" si="1"/>
        <v>1</v>
      </c>
      <c r="I153" s="21" t="s">
        <v>65</v>
      </c>
      <c r="J153" s="26"/>
      <c r="K153" s="22"/>
      <c r="L153" s="22"/>
      <c r="M153" s="22"/>
      <c r="N153" s="22"/>
      <c r="O153" s="22"/>
      <c r="P153" s="22"/>
      <c r="Q153" s="22"/>
      <c r="R153" s="22"/>
      <c r="S153" s="22"/>
      <c r="T153" s="22"/>
      <c r="U153" s="22"/>
      <c r="V153" s="22"/>
      <c r="W153" s="22"/>
      <c r="X153" s="22"/>
      <c r="Y153" s="22"/>
      <c r="Z153" s="24"/>
      <c r="AA153" s="22"/>
      <c r="AB153" s="22"/>
      <c r="AC153" s="22"/>
      <c r="AD153" s="22"/>
      <c r="AE153" s="22"/>
      <c r="AF153" s="22"/>
      <c r="AG153" s="22"/>
      <c r="AH153" s="33">
        <v>1.0</v>
      </c>
      <c r="AI153" s="23" t="s">
        <v>48</v>
      </c>
      <c r="AJ153" s="34"/>
      <c r="AK153" s="26" t="str">
        <f t="shared" si="2"/>
        <v>#DIV/0!</v>
      </c>
      <c r="AL153" s="26" t="str">
        <f t="shared" si="3"/>
        <v>#DIV/0!</v>
      </c>
      <c r="AM153" s="26"/>
      <c r="AN153" s="36"/>
      <c r="AO153" s="26"/>
      <c r="AP153" s="36"/>
      <c r="AQ153" s="26"/>
      <c r="AR153" s="37"/>
      <c r="AS153" s="26" t="str">
        <f t="shared" si="5"/>
        <v>#DIV/0!</v>
      </c>
    </row>
    <row r="154">
      <c r="A154" s="41" t="s">
        <v>33</v>
      </c>
      <c r="B154" s="132" t="s">
        <v>700</v>
      </c>
      <c r="C154" s="68">
        <v>2.91000000044E11</v>
      </c>
      <c r="D154" s="41">
        <v>24821.0</v>
      </c>
      <c r="E154" s="68" t="s">
        <v>701</v>
      </c>
      <c r="F154" s="68" t="s">
        <v>0</v>
      </c>
      <c r="G154" s="68" t="s">
        <v>621</v>
      </c>
      <c r="H154" s="20">
        <f t="shared" si="1"/>
        <v>1</v>
      </c>
      <c r="I154" s="69" t="s">
        <v>47</v>
      </c>
      <c r="J154" s="69" t="s">
        <v>2</v>
      </c>
      <c r="K154" s="70"/>
      <c r="L154" s="70"/>
      <c r="M154" s="70"/>
      <c r="N154" s="70"/>
      <c r="O154" s="70"/>
      <c r="P154" s="70"/>
      <c r="Q154" s="70"/>
      <c r="R154" s="70"/>
      <c r="S154" s="70"/>
      <c r="T154" s="70"/>
      <c r="U154" s="70"/>
      <c r="V154" s="70"/>
      <c r="W154" s="70"/>
      <c r="X154" s="70"/>
      <c r="Y154" s="70"/>
      <c r="Z154" s="71"/>
      <c r="AA154" s="70"/>
      <c r="AB154" s="70"/>
      <c r="AC154" s="70"/>
      <c r="AD154" s="70"/>
      <c r="AE154" s="70"/>
      <c r="AF154" s="70"/>
      <c r="AG154" s="70"/>
      <c r="AH154" s="68">
        <v>1.0</v>
      </c>
      <c r="AI154" s="23" t="s">
        <v>48</v>
      </c>
      <c r="AJ154" s="25" t="s">
        <v>627</v>
      </c>
      <c r="AK154" s="26">
        <f t="shared" si="2"/>
        <v>1519.567</v>
      </c>
      <c r="AL154" s="26">
        <f t="shared" si="3"/>
        <v>2822.053</v>
      </c>
      <c r="AM154" s="69">
        <v>2613.99</v>
      </c>
      <c r="AN154" s="73" t="s">
        <v>702</v>
      </c>
      <c r="AO154" s="69">
        <v>2150.0</v>
      </c>
      <c r="AP154" s="73" t="s">
        <v>703</v>
      </c>
      <c r="AQ154" s="69">
        <v>1748.44</v>
      </c>
      <c r="AR154" s="38" t="s">
        <v>704</v>
      </c>
      <c r="AS154" s="26">
        <f t="shared" si="5"/>
        <v>2170.81</v>
      </c>
    </row>
    <row r="155">
      <c r="A155" s="30" t="s">
        <v>33</v>
      </c>
      <c r="B155" s="31" t="s">
        <v>705</v>
      </c>
      <c r="C155" s="17">
        <v>2.91000000023E11</v>
      </c>
      <c r="D155" s="32">
        <v>126713.0</v>
      </c>
      <c r="E155" s="19" t="s">
        <v>706</v>
      </c>
      <c r="F155" s="19" t="s">
        <v>164</v>
      </c>
      <c r="G155" s="17" t="s">
        <v>621</v>
      </c>
      <c r="H155" s="20">
        <f t="shared" si="1"/>
        <v>1</v>
      </c>
      <c r="I155" s="21" t="s">
        <v>47</v>
      </c>
      <c r="J155" s="21" t="s">
        <v>2</v>
      </c>
      <c r="K155" s="22"/>
      <c r="L155" s="22"/>
      <c r="M155" s="22"/>
      <c r="N155" s="22"/>
      <c r="O155" s="22"/>
      <c r="P155" s="22"/>
      <c r="Q155" s="22"/>
      <c r="R155" s="22"/>
      <c r="S155" s="22"/>
      <c r="T155" s="22"/>
      <c r="U155" s="22"/>
      <c r="V155" s="22"/>
      <c r="W155" s="22"/>
      <c r="X155" s="22"/>
      <c r="Y155" s="22"/>
      <c r="Z155" s="24"/>
      <c r="AA155" s="22"/>
      <c r="AB155" s="22"/>
      <c r="AC155" s="22"/>
      <c r="AD155" s="22"/>
      <c r="AE155" s="22"/>
      <c r="AF155" s="22"/>
      <c r="AG155" s="22"/>
      <c r="AH155" s="33">
        <v>1.0</v>
      </c>
      <c r="AI155" s="23" t="s">
        <v>48</v>
      </c>
      <c r="AJ155" s="25" t="s">
        <v>627</v>
      </c>
      <c r="AK155" s="26" t="str">
        <f t="shared" si="2"/>
        <v>#DIV/0!</v>
      </c>
      <c r="AL155" s="26" t="str">
        <f t="shared" si="3"/>
        <v>#DIV/0!</v>
      </c>
      <c r="AM155" s="26"/>
      <c r="AN155" s="36"/>
      <c r="AO155" s="26"/>
      <c r="AP155" s="36"/>
      <c r="AQ155" s="26"/>
      <c r="AR155" s="37"/>
      <c r="AS155" s="26" t="str">
        <f t="shared" si="5"/>
        <v>#DIV/0!</v>
      </c>
    </row>
    <row r="156">
      <c r="A156" s="133" t="s">
        <v>33</v>
      </c>
      <c r="B156" s="134" t="s">
        <v>707</v>
      </c>
      <c r="C156" s="17">
        <v>2.91000000011E11</v>
      </c>
      <c r="D156" s="133">
        <v>28274.0</v>
      </c>
      <c r="E156" s="19" t="s">
        <v>708</v>
      </c>
      <c r="F156" s="19" t="s">
        <v>0</v>
      </c>
      <c r="G156" s="17" t="s">
        <v>621</v>
      </c>
      <c r="H156" s="20">
        <f t="shared" si="1"/>
        <v>2</v>
      </c>
      <c r="I156" s="53" t="s">
        <v>47</v>
      </c>
      <c r="J156" s="53" t="s">
        <v>2</v>
      </c>
      <c r="K156" s="52"/>
      <c r="L156" s="52"/>
      <c r="M156" s="52"/>
      <c r="N156" s="52"/>
      <c r="O156" s="52"/>
      <c r="P156" s="52"/>
      <c r="Q156" s="52"/>
      <c r="R156" s="52"/>
      <c r="S156" s="52"/>
      <c r="T156" s="52"/>
      <c r="U156" s="52"/>
      <c r="V156" s="52"/>
      <c r="W156" s="52"/>
      <c r="X156" s="52"/>
      <c r="Y156" s="52"/>
      <c r="Z156" s="55"/>
      <c r="AA156" s="52"/>
      <c r="AB156" s="52"/>
      <c r="AC156" s="52"/>
      <c r="AD156" s="52"/>
      <c r="AE156" s="52"/>
      <c r="AF156" s="52"/>
      <c r="AG156" s="52"/>
      <c r="AH156" s="54">
        <f>1+1</f>
        <v>2</v>
      </c>
      <c r="AI156" s="23" t="s">
        <v>48</v>
      </c>
      <c r="AJ156" s="25" t="s">
        <v>627</v>
      </c>
      <c r="AK156" s="26">
        <f t="shared" si="2"/>
        <v>2074.636667</v>
      </c>
      <c r="AL156" s="26">
        <f t="shared" si="3"/>
        <v>3852.896667</v>
      </c>
      <c r="AM156" s="56">
        <f>2889+276.99
</f>
        <v>3165.99</v>
      </c>
      <c r="AN156" s="27" t="s">
        <v>709</v>
      </c>
      <c r="AO156" s="56">
        <f>2999+147.88</f>
        <v>3146.88</v>
      </c>
      <c r="AP156" s="27" t="s">
        <v>710</v>
      </c>
      <c r="AQ156" s="56">
        <f>2488.9+89.53</f>
        <v>2578.43</v>
      </c>
      <c r="AR156" s="57" t="s">
        <v>711</v>
      </c>
      <c r="AS156" s="26">
        <f t="shared" si="5"/>
        <v>2963.766667</v>
      </c>
    </row>
    <row r="157">
      <c r="A157" s="30" t="s">
        <v>17</v>
      </c>
      <c r="B157" s="31" t="s">
        <v>712</v>
      </c>
      <c r="C157" s="17">
        <v>2.91000000045E11</v>
      </c>
      <c r="D157" s="43">
        <v>445728.0</v>
      </c>
      <c r="E157" s="19" t="s">
        <v>713</v>
      </c>
      <c r="F157" s="19" t="s">
        <v>0</v>
      </c>
      <c r="G157" s="17" t="s">
        <v>621</v>
      </c>
      <c r="H157" s="20">
        <f t="shared" si="1"/>
        <v>3</v>
      </c>
      <c r="I157" s="21" t="s">
        <v>47</v>
      </c>
      <c r="J157" s="21" t="s">
        <v>2</v>
      </c>
      <c r="K157" s="22"/>
      <c r="L157" s="22"/>
      <c r="M157" s="22"/>
      <c r="N157" s="22"/>
      <c r="O157" s="22"/>
      <c r="P157" s="22"/>
      <c r="Q157" s="22"/>
      <c r="R157" s="33">
        <f>2+1</f>
        <v>3</v>
      </c>
      <c r="S157" s="22"/>
      <c r="T157" s="22"/>
      <c r="U157" s="22"/>
      <c r="V157" s="22"/>
      <c r="W157" s="22"/>
      <c r="X157" s="22"/>
      <c r="Y157" s="22"/>
      <c r="Z157" s="24"/>
      <c r="AA157" s="22"/>
      <c r="AB157" s="22"/>
      <c r="AC157" s="22"/>
      <c r="AD157" s="22"/>
      <c r="AE157" s="22"/>
      <c r="AF157" s="22"/>
      <c r="AG157" s="22"/>
      <c r="AH157" s="22"/>
      <c r="AI157" s="23" t="s">
        <v>48</v>
      </c>
      <c r="AJ157" s="25" t="s">
        <v>627</v>
      </c>
      <c r="AK157" s="26">
        <f t="shared" si="2"/>
        <v>484.5026667</v>
      </c>
      <c r="AL157" s="26">
        <f t="shared" si="3"/>
        <v>899.7906667</v>
      </c>
      <c r="AM157" s="21">
        <v>785.85</v>
      </c>
      <c r="AN157" s="35" t="s">
        <v>714</v>
      </c>
      <c r="AO157" s="104">
        <v>576.07</v>
      </c>
      <c r="AP157" s="35" t="s">
        <v>715</v>
      </c>
      <c r="AQ157" s="21">
        <v>714.52</v>
      </c>
      <c r="AR157" s="38" t="s">
        <v>716</v>
      </c>
      <c r="AS157" s="26">
        <f t="shared" si="5"/>
        <v>692.1466667</v>
      </c>
    </row>
    <row r="158">
      <c r="A158" s="135" t="s">
        <v>33</v>
      </c>
      <c r="B158" s="136" t="s">
        <v>717</v>
      </c>
      <c r="C158" s="137">
        <v>2.91000000046E11</v>
      </c>
      <c r="D158" s="135">
        <v>299412.0</v>
      </c>
      <c r="E158" s="137" t="s">
        <v>718</v>
      </c>
      <c r="F158" s="68" t="s">
        <v>0</v>
      </c>
      <c r="G158" s="137" t="s">
        <v>621</v>
      </c>
      <c r="H158" s="85">
        <f t="shared" si="1"/>
        <v>1</v>
      </c>
      <c r="I158" s="138" t="s">
        <v>47</v>
      </c>
      <c r="J158" s="138" t="s">
        <v>2</v>
      </c>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137">
        <v>1.0</v>
      </c>
      <c r="AI158" s="137" t="s">
        <v>48</v>
      </c>
      <c r="AJ158" s="25" t="s">
        <v>627</v>
      </c>
      <c r="AK158" s="26">
        <f t="shared" si="2"/>
        <v>229.7423333</v>
      </c>
      <c r="AL158" s="26">
        <f t="shared" si="3"/>
        <v>426.6643333</v>
      </c>
      <c r="AM158" s="138">
        <f>283.73+23.92</f>
        <v>307.65</v>
      </c>
      <c r="AN158" s="139" t="s">
        <v>719</v>
      </c>
      <c r="AO158" s="138">
        <f>275+52.91</f>
        <v>327.91</v>
      </c>
      <c r="AP158" s="140" t="s">
        <v>720</v>
      </c>
      <c r="AQ158" s="138">
        <f>298+51.05</f>
        <v>349.05</v>
      </c>
      <c r="AR158" s="88" t="s">
        <v>721</v>
      </c>
      <c r="AS158" s="26">
        <f t="shared" si="5"/>
        <v>328.2033333</v>
      </c>
    </row>
    <row r="159">
      <c r="A159" s="30" t="s">
        <v>33</v>
      </c>
      <c r="B159" s="31" t="s">
        <v>722</v>
      </c>
      <c r="C159" s="37"/>
      <c r="D159" s="43">
        <v>49930.0</v>
      </c>
      <c r="E159" s="19" t="s">
        <v>723</v>
      </c>
      <c r="F159" s="19" t="s">
        <v>0</v>
      </c>
      <c r="G159" s="17" t="s">
        <v>621</v>
      </c>
      <c r="H159" s="20">
        <f t="shared" si="1"/>
        <v>1</v>
      </c>
      <c r="I159" s="21" t="s">
        <v>65</v>
      </c>
      <c r="J159" s="26"/>
      <c r="K159" s="22"/>
      <c r="L159" s="22"/>
      <c r="M159" s="22"/>
      <c r="N159" s="22"/>
      <c r="O159" s="22"/>
      <c r="P159" s="22"/>
      <c r="Q159" s="22"/>
      <c r="R159" s="22"/>
      <c r="S159" s="22"/>
      <c r="T159" s="22"/>
      <c r="U159" s="22"/>
      <c r="V159" s="22"/>
      <c r="W159" s="22"/>
      <c r="X159" s="22"/>
      <c r="Y159" s="22"/>
      <c r="Z159" s="24"/>
      <c r="AA159" s="22"/>
      <c r="AB159" s="22"/>
      <c r="AC159" s="22"/>
      <c r="AD159" s="22"/>
      <c r="AE159" s="22"/>
      <c r="AF159" s="22"/>
      <c r="AG159" s="22"/>
      <c r="AH159" s="33">
        <v>1.0</v>
      </c>
      <c r="AI159" s="23" t="s">
        <v>48</v>
      </c>
      <c r="AJ159" s="34"/>
      <c r="AK159" s="26" t="str">
        <f t="shared" si="2"/>
        <v>#DIV/0!</v>
      </c>
      <c r="AL159" s="26" t="str">
        <f t="shared" si="3"/>
        <v>#DIV/0!</v>
      </c>
      <c r="AM159" s="26"/>
      <c r="AN159" s="36"/>
      <c r="AO159" s="26"/>
      <c r="AP159" s="36"/>
      <c r="AQ159" s="26"/>
      <c r="AR159" s="37"/>
      <c r="AS159" s="26" t="str">
        <f t="shared" si="5"/>
        <v>#DIV/0!</v>
      </c>
    </row>
    <row r="160">
      <c r="A160" s="30" t="s">
        <v>32</v>
      </c>
      <c r="B160" s="31" t="s">
        <v>724</v>
      </c>
      <c r="C160" s="17">
        <v>2.91000000047E11</v>
      </c>
      <c r="D160" s="32">
        <v>231314.0</v>
      </c>
      <c r="E160" s="19" t="s">
        <v>725</v>
      </c>
      <c r="F160" s="19" t="s">
        <v>0</v>
      </c>
      <c r="G160" s="17" t="s">
        <v>621</v>
      </c>
      <c r="H160" s="20">
        <f t="shared" si="1"/>
        <v>6</v>
      </c>
      <c r="I160" s="21" t="s">
        <v>47</v>
      </c>
      <c r="J160" s="21" t="s">
        <v>2</v>
      </c>
      <c r="K160" s="22"/>
      <c r="L160" s="22"/>
      <c r="M160" s="22"/>
      <c r="N160" s="23">
        <v>3.0</v>
      </c>
      <c r="O160" s="22"/>
      <c r="P160" s="22"/>
      <c r="Q160" s="22"/>
      <c r="R160" s="22"/>
      <c r="S160" s="22"/>
      <c r="T160" s="22"/>
      <c r="U160" s="22"/>
      <c r="V160" s="22"/>
      <c r="W160" s="23">
        <v>1.0</v>
      </c>
      <c r="X160" s="22"/>
      <c r="Y160" s="22"/>
      <c r="Z160" s="24"/>
      <c r="AA160" s="33"/>
      <c r="AB160" s="33"/>
      <c r="AC160" s="33"/>
      <c r="AD160" s="33"/>
      <c r="AE160" s="33"/>
      <c r="AF160" s="33"/>
      <c r="AG160" s="33">
        <v>2.0</v>
      </c>
      <c r="AH160" s="22"/>
      <c r="AI160" s="23" t="s">
        <v>48</v>
      </c>
      <c r="AJ160" s="25" t="s">
        <v>217</v>
      </c>
      <c r="AK160" s="26">
        <f t="shared" si="2"/>
        <v>252.6463333</v>
      </c>
      <c r="AL160" s="26">
        <f t="shared" si="3"/>
        <v>469.2003333</v>
      </c>
      <c r="AM160" s="21">
        <v>335.92</v>
      </c>
      <c r="AN160" s="27" t="s">
        <v>726</v>
      </c>
      <c r="AO160" s="21">
        <v>339.9</v>
      </c>
      <c r="AP160" s="27" t="s">
        <v>727</v>
      </c>
      <c r="AQ160" s="21">
        <v>406.95</v>
      </c>
      <c r="AR160" s="38" t="s">
        <v>728</v>
      </c>
      <c r="AS160" s="26">
        <f t="shared" si="5"/>
        <v>360.9233333</v>
      </c>
    </row>
    <row r="161">
      <c r="A161" s="30" t="s">
        <v>12</v>
      </c>
      <c r="B161" s="31" t="s">
        <v>729</v>
      </c>
      <c r="C161" s="17">
        <v>2.91000000048E11</v>
      </c>
      <c r="D161" s="32">
        <v>326769.0</v>
      </c>
      <c r="E161" s="19" t="s">
        <v>730</v>
      </c>
      <c r="F161" s="19" t="s">
        <v>0</v>
      </c>
      <c r="G161" s="17" t="s">
        <v>621</v>
      </c>
      <c r="H161" s="20">
        <f t="shared" si="1"/>
        <v>2</v>
      </c>
      <c r="I161" s="21" t="s">
        <v>47</v>
      </c>
      <c r="J161" s="21" t="s">
        <v>2</v>
      </c>
      <c r="K161" s="22"/>
      <c r="L161" s="22"/>
      <c r="M161" s="33">
        <v>1.0</v>
      </c>
      <c r="N161" s="22"/>
      <c r="O161" s="22"/>
      <c r="P161" s="22"/>
      <c r="Q161" s="22"/>
      <c r="R161" s="22"/>
      <c r="S161" s="22"/>
      <c r="T161" s="22"/>
      <c r="U161" s="22"/>
      <c r="V161" s="22"/>
      <c r="W161" s="22"/>
      <c r="X161" s="23">
        <v>1.0</v>
      </c>
      <c r="Y161" s="22"/>
      <c r="Z161" s="24"/>
      <c r="AA161" s="22"/>
      <c r="AB161" s="22"/>
      <c r="AC161" s="22"/>
      <c r="AD161" s="22"/>
      <c r="AE161" s="22"/>
      <c r="AF161" s="22"/>
      <c r="AG161" s="22"/>
      <c r="AH161" s="22"/>
      <c r="AI161" s="23" t="s">
        <v>48</v>
      </c>
      <c r="AJ161" s="25" t="s">
        <v>217</v>
      </c>
      <c r="AK161" s="26">
        <f t="shared" si="2"/>
        <v>78.24833333</v>
      </c>
      <c r="AL161" s="26">
        <f t="shared" si="3"/>
        <v>145.3183333</v>
      </c>
      <c r="AM161" s="21">
        <v>162.65</v>
      </c>
      <c r="AN161" s="27" t="s">
        <v>731</v>
      </c>
      <c r="AO161" s="21">
        <v>69.8</v>
      </c>
      <c r="AP161" s="27" t="s">
        <v>732</v>
      </c>
      <c r="AQ161" s="21">
        <v>102.9</v>
      </c>
      <c r="AR161" s="38" t="s">
        <v>733</v>
      </c>
      <c r="AS161" s="26">
        <f t="shared" si="5"/>
        <v>111.7833333</v>
      </c>
    </row>
    <row r="162">
      <c r="A162" s="15"/>
      <c r="B162" s="16" t="s">
        <v>734</v>
      </c>
      <c r="C162" s="17">
        <v>2.91000000049E11</v>
      </c>
      <c r="D162" s="18">
        <v>453258.0</v>
      </c>
      <c r="E162" s="19" t="s">
        <v>735</v>
      </c>
      <c r="F162" s="19" t="s">
        <v>0</v>
      </c>
      <c r="G162" s="17" t="s">
        <v>621</v>
      </c>
      <c r="H162" s="20">
        <f t="shared" si="1"/>
        <v>4</v>
      </c>
      <c r="I162" s="21" t="s">
        <v>47</v>
      </c>
      <c r="J162" s="21" t="s">
        <v>2</v>
      </c>
      <c r="K162" s="22"/>
      <c r="L162" s="22"/>
      <c r="M162" s="22"/>
      <c r="N162" s="22"/>
      <c r="O162" s="22"/>
      <c r="P162" s="23"/>
      <c r="Q162" s="23">
        <v>1.0</v>
      </c>
      <c r="R162" s="23">
        <v>1.0</v>
      </c>
      <c r="S162" s="22"/>
      <c r="T162" s="22"/>
      <c r="U162" s="22"/>
      <c r="V162" s="22"/>
      <c r="W162" s="22"/>
      <c r="X162" s="22"/>
      <c r="Y162" s="22"/>
      <c r="Z162" s="24"/>
      <c r="AA162" s="22"/>
      <c r="AB162" s="22"/>
      <c r="AC162" s="22"/>
      <c r="AD162" s="22"/>
      <c r="AE162" s="22"/>
      <c r="AF162" s="22"/>
      <c r="AG162" s="23">
        <v>1.0</v>
      </c>
      <c r="AH162" s="23">
        <v>1.0</v>
      </c>
      <c r="AI162" s="23" t="s">
        <v>48</v>
      </c>
      <c r="AJ162" s="25" t="s">
        <v>49</v>
      </c>
      <c r="AK162" s="26">
        <f t="shared" si="2"/>
        <v>2145.045</v>
      </c>
      <c r="AL162" s="26">
        <f t="shared" si="3"/>
        <v>3983.655</v>
      </c>
      <c r="AM162" s="21">
        <v>3390.0</v>
      </c>
      <c r="AN162" s="35" t="s">
        <v>736</v>
      </c>
      <c r="AO162" s="21">
        <v>2564.05</v>
      </c>
      <c r="AP162" s="35" t="s">
        <v>737</v>
      </c>
      <c r="AQ162" s="21">
        <v>3239.0</v>
      </c>
      <c r="AR162" s="28" t="s">
        <v>738</v>
      </c>
      <c r="AS162" s="26">
        <f t="shared" si="5"/>
        <v>3064.35</v>
      </c>
    </row>
    <row r="163">
      <c r="A163" s="141" t="s">
        <v>14</v>
      </c>
      <c r="B163" s="142" t="s">
        <v>739</v>
      </c>
      <c r="C163" s="137">
        <v>2.91000000051E11</v>
      </c>
      <c r="D163" s="141">
        <v>127167.0</v>
      </c>
      <c r="E163" s="137" t="s">
        <v>740</v>
      </c>
      <c r="F163" s="19" t="s">
        <v>164</v>
      </c>
      <c r="G163" s="137" t="s">
        <v>621</v>
      </c>
      <c r="H163" s="20">
        <f t="shared" si="1"/>
        <v>10</v>
      </c>
      <c r="I163" s="138" t="s">
        <v>47</v>
      </c>
      <c r="J163" s="138" t="s">
        <v>2</v>
      </c>
      <c r="K163" s="71"/>
      <c r="L163" s="71"/>
      <c r="M163" s="71"/>
      <c r="N163" s="71"/>
      <c r="O163" s="137">
        <v>10.0</v>
      </c>
      <c r="P163" s="71"/>
      <c r="Q163" s="71"/>
      <c r="R163" s="71"/>
      <c r="S163" s="71"/>
      <c r="T163" s="71"/>
      <c r="U163" s="71"/>
      <c r="V163" s="71"/>
      <c r="W163" s="71"/>
      <c r="X163" s="71"/>
      <c r="Y163" s="71"/>
      <c r="Z163" s="71"/>
      <c r="AA163" s="71"/>
      <c r="AB163" s="71"/>
      <c r="AC163" s="71"/>
      <c r="AD163" s="71"/>
      <c r="AE163" s="71"/>
      <c r="AF163" s="71"/>
      <c r="AG163" s="71"/>
      <c r="AH163" s="71"/>
      <c r="AI163" s="71"/>
      <c r="AJ163" s="34"/>
      <c r="AK163" s="26">
        <f t="shared" si="2"/>
        <v>0</v>
      </c>
      <c r="AL163" s="26">
        <f t="shared" si="3"/>
        <v>0</v>
      </c>
      <c r="AM163" s="143"/>
      <c r="AN163" s="144"/>
      <c r="AO163" s="143"/>
      <c r="AP163" s="144"/>
      <c r="AQ163" s="143"/>
      <c r="AR163" s="145"/>
      <c r="AS163" s="145"/>
    </row>
    <row r="164">
      <c r="A164" s="30" t="s">
        <v>33</v>
      </c>
      <c r="B164" s="31" t="s">
        <v>741</v>
      </c>
      <c r="C164" s="17">
        <v>2.9100000005E11</v>
      </c>
      <c r="D164" s="43">
        <v>273182.0</v>
      </c>
      <c r="E164" s="19" t="s">
        <v>742</v>
      </c>
      <c r="F164" s="19" t="s">
        <v>0</v>
      </c>
      <c r="G164" s="17" t="s">
        <v>621</v>
      </c>
      <c r="H164" s="20">
        <f t="shared" si="1"/>
        <v>1</v>
      </c>
      <c r="I164" s="21" t="s">
        <v>47</v>
      </c>
      <c r="J164" s="21" t="s">
        <v>2</v>
      </c>
      <c r="K164" s="22"/>
      <c r="L164" s="22"/>
      <c r="M164" s="22"/>
      <c r="N164" s="22"/>
      <c r="O164" s="22"/>
      <c r="P164" s="22"/>
      <c r="Q164" s="22"/>
      <c r="R164" s="22"/>
      <c r="S164" s="22"/>
      <c r="T164" s="22"/>
      <c r="U164" s="22"/>
      <c r="V164" s="22"/>
      <c r="W164" s="22"/>
      <c r="X164" s="22"/>
      <c r="Y164" s="22"/>
      <c r="Z164" s="24"/>
      <c r="AA164" s="22"/>
      <c r="AB164" s="22"/>
      <c r="AC164" s="22"/>
      <c r="AD164" s="22"/>
      <c r="AE164" s="22"/>
      <c r="AF164" s="22"/>
      <c r="AG164" s="22"/>
      <c r="AH164" s="33">
        <v>1.0</v>
      </c>
      <c r="AI164" s="23" t="s">
        <v>48</v>
      </c>
      <c r="AJ164" s="25" t="s">
        <v>49</v>
      </c>
      <c r="AK164" s="26">
        <f t="shared" si="2"/>
        <v>1475.989667</v>
      </c>
      <c r="AL164" s="26">
        <f t="shared" si="3"/>
        <v>2741.123667</v>
      </c>
      <c r="AM164" s="21">
        <v>2201.75</v>
      </c>
      <c r="AN164" s="27" t="s">
        <v>743</v>
      </c>
      <c r="AO164" s="21">
        <v>2033.93</v>
      </c>
      <c r="AP164" s="27" t="s">
        <v>744</v>
      </c>
      <c r="AQ164" s="21">
        <v>2089.99</v>
      </c>
      <c r="AR164" s="38" t="s">
        <v>745</v>
      </c>
      <c r="AS164" s="26">
        <f>AVERAGE(AM164,AO164,AQ164)</f>
        <v>2108.556667</v>
      </c>
    </row>
    <row r="165">
      <c r="A165" s="78"/>
      <c r="B165" s="124"/>
      <c r="E165" s="146"/>
      <c r="F165" s="146"/>
      <c r="H165" s="147"/>
      <c r="I165" s="148"/>
      <c r="J165" s="148"/>
      <c r="K165" s="149"/>
      <c r="L165" s="149"/>
      <c r="M165" s="149"/>
      <c r="N165" s="149"/>
      <c r="O165" s="149"/>
      <c r="P165" s="149"/>
      <c r="Q165" s="149"/>
      <c r="R165" s="149"/>
      <c r="S165" s="149"/>
      <c r="T165" s="149"/>
      <c r="U165" s="149"/>
      <c r="V165" s="149"/>
      <c r="W165" s="149"/>
      <c r="X165" s="149"/>
      <c r="Y165" s="149"/>
      <c r="Z165" s="150"/>
      <c r="AA165" s="149"/>
      <c r="AB165" s="149"/>
      <c r="AC165" s="149"/>
      <c r="AD165" s="149"/>
      <c r="AE165" s="149"/>
      <c r="AF165" s="149"/>
      <c r="AG165" s="149"/>
      <c r="AH165" s="149"/>
      <c r="AI165" s="149"/>
      <c r="AJ165" s="151"/>
      <c r="AK165" s="148"/>
      <c r="AL165" s="148"/>
      <c r="AM165" s="148"/>
      <c r="AN165" s="124"/>
      <c r="AO165" s="148"/>
      <c r="AP165" s="124"/>
      <c r="AQ165" s="148"/>
    </row>
    <row r="166">
      <c r="A166" s="78"/>
      <c r="B166" s="124"/>
      <c r="E166" s="146"/>
      <c r="F166" s="146"/>
      <c r="H166" s="147"/>
      <c r="I166" s="148"/>
      <c r="J166" s="148"/>
      <c r="K166" s="149"/>
      <c r="L166" s="149"/>
      <c r="M166" s="149"/>
      <c r="N166" s="149"/>
      <c r="O166" s="149"/>
      <c r="P166" s="149"/>
      <c r="Q166" s="149"/>
      <c r="R166" s="149"/>
      <c r="S166" s="149"/>
      <c r="T166" s="149"/>
      <c r="U166" s="149"/>
      <c r="V166" s="149"/>
      <c r="W166" s="149"/>
      <c r="X166" s="149"/>
      <c r="Y166" s="149"/>
      <c r="Z166" s="150"/>
      <c r="AA166" s="149"/>
      <c r="AB166" s="149"/>
      <c r="AC166" s="149"/>
      <c r="AD166" s="149"/>
      <c r="AE166" s="149"/>
      <c r="AF166" s="149"/>
      <c r="AG166" s="149"/>
      <c r="AH166" s="149"/>
      <c r="AI166" s="149"/>
      <c r="AJ166" s="151"/>
      <c r="AK166" s="148"/>
      <c r="AL166" s="148"/>
      <c r="AM166" s="148"/>
      <c r="AN166" s="124"/>
      <c r="AO166" s="148"/>
      <c r="AP166" s="124"/>
      <c r="AQ166" s="148"/>
    </row>
    <row r="167">
      <c r="A167" s="78"/>
      <c r="B167" s="124"/>
      <c r="E167" s="146"/>
      <c r="F167" s="146"/>
      <c r="H167" s="147"/>
      <c r="I167" s="148"/>
      <c r="J167" s="148"/>
      <c r="K167" s="149"/>
      <c r="L167" s="149"/>
      <c r="M167" s="149"/>
      <c r="N167" s="149"/>
      <c r="O167" s="149"/>
      <c r="P167" s="149"/>
      <c r="Q167" s="149"/>
      <c r="R167" s="149"/>
      <c r="S167" s="149"/>
      <c r="T167" s="149"/>
      <c r="U167" s="149"/>
      <c r="V167" s="149"/>
      <c r="W167" s="149"/>
      <c r="X167" s="149"/>
      <c r="Y167" s="149"/>
      <c r="Z167" s="150"/>
      <c r="AA167" s="149"/>
      <c r="AB167" s="149"/>
      <c r="AC167" s="149"/>
      <c r="AD167" s="149"/>
      <c r="AE167" s="149"/>
      <c r="AF167" s="149"/>
      <c r="AG167" s="149"/>
      <c r="AH167" s="149"/>
      <c r="AI167" s="149"/>
      <c r="AJ167" s="151"/>
      <c r="AK167" s="148"/>
      <c r="AL167" s="148"/>
      <c r="AM167" s="148"/>
      <c r="AN167" s="124"/>
      <c r="AO167" s="148"/>
      <c r="AP167" s="124"/>
      <c r="AQ167" s="148"/>
    </row>
    <row r="168">
      <c r="A168" s="78"/>
      <c r="B168" s="124"/>
      <c r="E168" s="146"/>
      <c r="F168" s="146"/>
      <c r="H168" s="147"/>
      <c r="I168" s="148"/>
      <c r="J168" s="148"/>
      <c r="K168" s="149"/>
      <c r="L168" s="149"/>
      <c r="M168" s="149"/>
      <c r="N168" s="149"/>
      <c r="O168" s="149"/>
      <c r="P168" s="149"/>
      <c r="Q168" s="149"/>
      <c r="R168" s="149"/>
      <c r="S168" s="149"/>
      <c r="T168" s="149"/>
      <c r="U168" s="149"/>
      <c r="V168" s="149"/>
      <c r="W168" s="149"/>
      <c r="X168" s="149"/>
      <c r="Y168" s="149"/>
      <c r="Z168" s="150"/>
      <c r="AA168" s="149"/>
      <c r="AB168" s="149"/>
      <c r="AC168" s="149"/>
      <c r="AD168" s="149"/>
      <c r="AE168" s="149"/>
      <c r="AF168" s="149"/>
      <c r="AG168" s="149"/>
      <c r="AH168" s="149"/>
      <c r="AI168" s="149"/>
      <c r="AJ168" s="151"/>
      <c r="AK168" s="148"/>
      <c r="AL168" s="148"/>
      <c r="AM168" s="148"/>
      <c r="AN168" s="124"/>
      <c r="AO168" s="148"/>
      <c r="AP168" s="124"/>
      <c r="AQ168" s="148"/>
    </row>
    <row r="169">
      <c r="A169" s="78"/>
      <c r="B169" s="124"/>
      <c r="E169" s="146"/>
      <c r="F169" s="146"/>
      <c r="H169" s="147"/>
      <c r="I169" s="148"/>
      <c r="J169" s="148"/>
      <c r="K169" s="149"/>
      <c r="L169" s="149"/>
      <c r="M169" s="149"/>
      <c r="N169" s="149"/>
      <c r="O169" s="149"/>
      <c r="P169" s="149"/>
      <c r="Q169" s="149"/>
      <c r="R169" s="149"/>
      <c r="S169" s="149"/>
      <c r="T169" s="149"/>
      <c r="U169" s="149"/>
      <c r="V169" s="149"/>
      <c r="W169" s="149"/>
      <c r="X169" s="149"/>
      <c r="Y169" s="149"/>
      <c r="Z169" s="150"/>
      <c r="AA169" s="149"/>
      <c r="AB169" s="149"/>
      <c r="AC169" s="149"/>
      <c r="AD169" s="149"/>
      <c r="AE169" s="149"/>
      <c r="AF169" s="149"/>
      <c r="AG169" s="149"/>
      <c r="AH169" s="149"/>
      <c r="AI169" s="149"/>
      <c r="AJ169" s="151"/>
      <c r="AK169" s="148"/>
      <c r="AL169" s="148"/>
      <c r="AM169" s="148"/>
      <c r="AN169" s="124"/>
      <c r="AO169" s="148"/>
      <c r="AP169" s="124"/>
      <c r="AQ169" s="148"/>
    </row>
    <row r="170">
      <c r="A170" s="78"/>
      <c r="B170" s="124"/>
      <c r="E170" s="146"/>
      <c r="F170" s="146"/>
      <c r="H170" s="147"/>
      <c r="I170" s="148"/>
      <c r="J170" s="148"/>
      <c r="K170" s="149"/>
      <c r="L170" s="149"/>
      <c r="M170" s="149"/>
      <c r="N170" s="149"/>
      <c r="O170" s="149"/>
      <c r="P170" s="149"/>
      <c r="Q170" s="149"/>
      <c r="R170" s="149"/>
      <c r="S170" s="149"/>
      <c r="T170" s="149"/>
      <c r="U170" s="149"/>
      <c r="V170" s="149"/>
      <c r="W170" s="149"/>
      <c r="X170" s="149"/>
      <c r="Y170" s="149"/>
      <c r="Z170" s="150"/>
      <c r="AA170" s="149"/>
      <c r="AB170" s="149"/>
      <c r="AC170" s="149"/>
      <c r="AD170" s="149"/>
      <c r="AE170" s="149"/>
      <c r="AF170" s="149"/>
      <c r="AG170" s="149"/>
      <c r="AH170" s="149"/>
      <c r="AI170" s="149"/>
      <c r="AJ170" s="151"/>
      <c r="AK170" s="148"/>
      <c r="AL170" s="148"/>
      <c r="AM170" s="148"/>
      <c r="AN170" s="124"/>
      <c r="AO170" s="148"/>
      <c r="AP170" s="124"/>
      <c r="AQ170" s="148"/>
    </row>
    <row r="171">
      <c r="A171" s="78"/>
      <c r="B171" s="124"/>
      <c r="E171" s="146"/>
      <c r="F171" s="146"/>
      <c r="H171" s="147"/>
      <c r="I171" s="148"/>
      <c r="J171" s="148"/>
      <c r="K171" s="149"/>
      <c r="L171" s="149"/>
      <c r="M171" s="149"/>
      <c r="N171" s="149"/>
      <c r="O171" s="149"/>
      <c r="P171" s="149"/>
      <c r="Q171" s="149"/>
      <c r="R171" s="149"/>
      <c r="S171" s="149"/>
      <c r="T171" s="149"/>
      <c r="U171" s="149"/>
      <c r="V171" s="149"/>
      <c r="W171" s="149"/>
      <c r="X171" s="149"/>
      <c r="Y171" s="149"/>
      <c r="Z171" s="150"/>
      <c r="AA171" s="149"/>
      <c r="AB171" s="149"/>
      <c r="AC171" s="149"/>
      <c r="AD171" s="149"/>
      <c r="AE171" s="149"/>
      <c r="AF171" s="149"/>
      <c r="AG171" s="149"/>
      <c r="AH171" s="149"/>
      <c r="AI171" s="149"/>
      <c r="AJ171" s="151"/>
      <c r="AK171" s="148"/>
      <c r="AL171" s="148"/>
      <c r="AM171" s="148"/>
      <c r="AN171" s="124"/>
      <c r="AO171" s="148"/>
      <c r="AP171" s="124"/>
      <c r="AQ171" s="148"/>
    </row>
    <row r="172">
      <c r="A172" s="78"/>
      <c r="B172" s="124"/>
      <c r="E172" s="146"/>
      <c r="F172" s="146"/>
      <c r="H172" s="147"/>
      <c r="I172" s="148"/>
      <c r="J172" s="148"/>
      <c r="K172" s="149"/>
      <c r="L172" s="149"/>
      <c r="M172" s="149"/>
      <c r="N172" s="149"/>
      <c r="O172" s="149"/>
      <c r="P172" s="149"/>
      <c r="Q172" s="149"/>
      <c r="R172" s="149"/>
      <c r="S172" s="149"/>
      <c r="T172" s="149"/>
      <c r="U172" s="149"/>
      <c r="V172" s="149"/>
      <c r="W172" s="149"/>
      <c r="X172" s="149"/>
      <c r="Y172" s="149"/>
      <c r="Z172" s="150"/>
      <c r="AA172" s="149"/>
      <c r="AB172" s="149"/>
      <c r="AC172" s="149"/>
      <c r="AD172" s="149"/>
      <c r="AE172" s="149"/>
      <c r="AF172" s="149"/>
      <c r="AG172" s="149"/>
      <c r="AH172" s="149"/>
      <c r="AI172" s="149"/>
      <c r="AJ172" s="151"/>
      <c r="AK172" s="148"/>
      <c r="AL172" s="148"/>
      <c r="AM172" s="148"/>
      <c r="AN172" s="124"/>
      <c r="AO172" s="148"/>
      <c r="AP172" s="124"/>
      <c r="AQ172" s="148"/>
    </row>
    <row r="173">
      <c r="A173" s="78"/>
      <c r="B173" s="124"/>
      <c r="E173" s="146"/>
      <c r="F173" s="146"/>
      <c r="H173" s="147"/>
      <c r="I173" s="148"/>
      <c r="J173" s="148"/>
      <c r="K173" s="149"/>
      <c r="L173" s="149"/>
      <c r="M173" s="149"/>
      <c r="N173" s="149"/>
      <c r="O173" s="149"/>
      <c r="P173" s="149"/>
      <c r="Q173" s="149"/>
      <c r="R173" s="149"/>
      <c r="S173" s="149"/>
      <c r="T173" s="149"/>
      <c r="U173" s="149"/>
      <c r="V173" s="149"/>
      <c r="W173" s="149"/>
      <c r="X173" s="149"/>
      <c r="Y173" s="149"/>
      <c r="Z173" s="150"/>
      <c r="AA173" s="149"/>
      <c r="AB173" s="149"/>
      <c r="AC173" s="149"/>
      <c r="AD173" s="149"/>
      <c r="AE173" s="149"/>
      <c r="AF173" s="149"/>
      <c r="AG173" s="149"/>
      <c r="AH173" s="149"/>
      <c r="AI173" s="149"/>
      <c r="AJ173" s="151"/>
      <c r="AK173" s="148"/>
      <c r="AL173" s="148"/>
      <c r="AM173" s="148"/>
      <c r="AN173" s="124"/>
      <c r="AO173" s="148"/>
      <c r="AP173" s="124"/>
      <c r="AQ173" s="148"/>
    </row>
    <row r="174">
      <c r="A174" s="78"/>
      <c r="B174" s="124"/>
      <c r="E174" s="146"/>
      <c r="F174" s="146"/>
      <c r="H174" s="147"/>
      <c r="I174" s="148"/>
      <c r="J174" s="148"/>
      <c r="K174" s="149"/>
      <c r="L174" s="149"/>
      <c r="M174" s="149"/>
      <c r="N174" s="149"/>
      <c r="O174" s="149"/>
      <c r="P174" s="149"/>
      <c r="Q174" s="149"/>
      <c r="R174" s="149"/>
      <c r="S174" s="149"/>
      <c r="T174" s="149"/>
      <c r="U174" s="149"/>
      <c r="V174" s="149"/>
      <c r="W174" s="149"/>
      <c r="X174" s="149"/>
      <c r="Y174" s="149"/>
      <c r="Z174" s="150"/>
      <c r="AA174" s="149"/>
      <c r="AB174" s="149"/>
      <c r="AC174" s="149"/>
      <c r="AD174" s="149"/>
      <c r="AE174" s="149"/>
      <c r="AF174" s="149"/>
      <c r="AG174" s="149"/>
      <c r="AH174" s="149"/>
      <c r="AI174" s="149"/>
      <c r="AJ174" s="151"/>
      <c r="AK174" s="148"/>
      <c r="AL174" s="148"/>
      <c r="AM174" s="148"/>
      <c r="AN174" s="124"/>
      <c r="AO174" s="148"/>
      <c r="AP174" s="124"/>
      <c r="AQ174" s="148"/>
    </row>
    <row r="175">
      <c r="A175" s="78"/>
      <c r="B175" s="124"/>
      <c r="E175" s="146"/>
      <c r="F175" s="146"/>
      <c r="H175" s="147"/>
      <c r="I175" s="148"/>
      <c r="J175" s="148"/>
      <c r="K175" s="149"/>
      <c r="L175" s="149"/>
      <c r="M175" s="149"/>
      <c r="N175" s="149"/>
      <c r="O175" s="149"/>
      <c r="P175" s="149"/>
      <c r="Q175" s="149"/>
      <c r="R175" s="149"/>
      <c r="S175" s="149"/>
      <c r="T175" s="149"/>
      <c r="U175" s="149"/>
      <c r="V175" s="149"/>
      <c r="W175" s="149"/>
      <c r="X175" s="149"/>
      <c r="Y175" s="149"/>
      <c r="Z175" s="150"/>
      <c r="AA175" s="149"/>
      <c r="AB175" s="149"/>
      <c r="AC175" s="149"/>
      <c r="AD175" s="149"/>
      <c r="AE175" s="149"/>
      <c r="AF175" s="149"/>
      <c r="AG175" s="149"/>
      <c r="AH175" s="149"/>
      <c r="AI175" s="149"/>
      <c r="AJ175" s="151"/>
      <c r="AK175" s="148"/>
      <c r="AL175" s="148"/>
      <c r="AM175" s="148"/>
      <c r="AN175" s="124"/>
      <c r="AO175" s="148"/>
      <c r="AP175" s="124"/>
      <c r="AQ175" s="148"/>
    </row>
    <row r="176">
      <c r="A176" s="78"/>
      <c r="B176" s="124"/>
      <c r="E176" s="146"/>
      <c r="F176" s="146"/>
      <c r="H176" s="147"/>
      <c r="I176" s="148"/>
      <c r="J176" s="148"/>
      <c r="K176" s="149"/>
      <c r="L176" s="149"/>
      <c r="M176" s="149"/>
      <c r="N176" s="149"/>
      <c r="O176" s="149"/>
      <c r="P176" s="149"/>
      <c r="Q176" s="149"/>
      <c r="R176" s="149"/>
      <c r="S176" s="149"/>
      <c r="T176" s="149"/>
      <c r="U176" s="149"/>
      <c r="V176" s="149"/>
      <c r="W176" s="149"/>
      <c r="X176" s="149"/>
      <c r="Y176" s="149"/>
      <c r="Z176" s="150"/>
      <c r="AA176" s="149"/>
      <c r="AB176" s="149"/>
      <c r="AC176" s="149"/>
      <c r="AD176" s="149"/>
      <c r="AE176" s="149"/>
      <c r="AF176" s="149"/>
      <c r="AG176" s="149"/>
      <c r="AH176" s="149"/>
      <c r="AI176" s="149"/>
      <c r="AJ176" s="151"/>
      <c r="AK176" s="148"/>
      <c r="AL176" s="148"/>
      <c r="AM176" s="148"/>
      <c r="AN176" s="124"/>
      <c r="AO176" s="148"/>
      <c r="AP176" s="124"/>
      <c r="AQ176" s="148"/>
    </row>
    <row r="177">
      <c r="A177" s="78"/>
      <c r="B177" s="124"/>
      <c r="E177" s="146"/>
      <c r="F177" s="146"/>
      <c r="H177" s="147"/>
      <c r="I177" s="148"/>
      <c r="J177" s="148"/>
      <c r="K177" s="149"/>
      <c r="L177" s="149"/>
      <c r="M177" s="149"/>
      <c r="N177" s="149"/>
      <c r="O177" s="149"/>
      <c r="P177" s="149"/>
      <c r="Q177" s="149"/>
      <c r="R177" s="149"/>
      <c r="S177" s="149"/>
      <c r="T177" s="149"/>
      <c r="U177" s="149"/>
      <c r="V177" s="149"/>
      <c r="W177" s="149"/>
      <c r="X177" s="149"/>
      <c r="Y177" s="149"/>
      <c r="Z177" s="150"/>
      <c r="AA177" s="149"/>
      <c r="AB177" s="149"/>
      <c r="AC177" s="149"/>
      <c r="AD177" s="149"/>
      <c r="AE177" s="149"/>
      <c r="AF177" s="149"/>
      <c r="AG177" s="149"/>
      <c r="AH177" s="149"/>
      <c r="AI177" s="149"/>
      <c r="AJ177" s="151"/>
      <c r="AK177" s="148"/>
      <c r="AL177" s="148"/>
      <c r="AM177" s="148"/>
      <c r="AN177" s="124"/>
      <c r="AO177" s="148"/>
      <c r="AP177" s="124"/>
      <c r="AQ177" s="148"/>
    </row>
    <row r="178">
      <c r="A178" s="78"/>
      <c r="B178" s="124"/>
      <c r="E178" s="146"/>
      <c r="F178" s="146"/>
      <c r="H178" s="147"/>
      <c r="I178" s="148"/>
      <c r="J178" s="148"/>
      <c r="K178" s="149"/>
      <c r="L178" s="149"/>
      <c r="M178" s="149"/>
      <c r="N178" s="149"/>
      <c r="O178" s="149"/>
      <c r="P178" s="149"/>
      <c r="Q178" s="149"/>
      <c r="R178" s="149"/>
      <c r="S178" s="149"/>
      <c r="T178" s="149"/>
      <c r="U178" s="149"/>
      <c r="V178" s="149"/>
      <c r="W178" s="149"/>
      <c r="X178" s="149"/>
      <c r="Y178" s="149"/>
      <c r="Z178" s="150"/>
      <c r="AA178" s="149"/>
      <c r="AB178" s="149"/>
      <c r="AC178" s="149"/>
      <c r="AD178" s="149"/>
      <c r="AE178" s="149"/>
      <c r="AF178" s="149"/>
      <c r="AG178" s="149"/>
      <c r="AH178" s="149"/>
      <c r="AI178" s="149"/>
      <c r="AJ178" s="151"/>
      <c r="AK178" s="148"/>
      <c r="AL178" s="148"/>
      <c r="AM178" s="148"/>
      <c r="AN178" s="124"/>
      <c r="AO178" s="148"/>
      <c r="AP178" s="124"/>
      <c r="AQ178" s="148"/>
    </row>
    <row r="179">
      <c r="A179" s="78"/>
      <c r="B179" s="124"/>
      <c r="E179" s="146"/>
      <c r="F179" s="146"/>
      <c r="H179" s="147"/>
      <c r="I179" s="148"/>
      <c r="J179" s="148"/>
      <c r="K179" s="149"/>
      <c r="L179" s="149"/>
      <c r="M179" s="149"/>
      <c r="N179" s="149"/>
      <c r="O179" s="149"/>
      <c r="P179" s="149"/>
      <c r="Q179" s="149"/>
      <c r="R179" s="149"/>
      <c r="S179" s="149"/>
      <c r="T179" s="149"/>
      <c r="U179" s="149"/>
      <c r="V179" s="149"/>
      <c r="W179" s="149"/>
      <c r="X179" s="149"/>
      <c r="Y179" s="149"/>
      <c r="Z179" s="150"/>
      <c r="AA179" s="149"/>
      <c r="AB179" s="149"/>
      <c r="AC179" s="149"/>
      <c r="AD179" s="149"/>
      <c r="AE179" s="149"/>
      <c r="AF179" s="149"/>
      <c r="AG179" s="149"/>
      <c r="AH179" s="149"/>
      <c r="AI179" s="149"/>
      <c r="AJ179" s="151"/>
      <c r="AK179" s="148"/>
      <c r="AL179" s="148"/>
      <c r="AM179" s="148"/>
      <c r="AN179" s="124"/>
      <c r="AO179" s="148"/>
      <c r="AP179" s="124"/>
      <c r="AQ179" s="148"/>
    </row>
    <row r="180">
      <c r="A180" s="78"/>
      <c r="B180" s="124"/>
      <c r="E180" s="146"/>
      <c r="F180" s="146"/>
      <c r="H180" s="147"/>
      <c r="I180" s="148"/>
      <c r="J180" s="148"/>
      <c r="K180" s="149"/>
      <c r="L180" s="149"/>
      <c r="M180" s="149"/>
      <c r="N180" s="149"/>
      <c r="O180" s="149"/>
      <c r="P180" s="149"/>
      <c r="Q180" s="149"/>
      <c r="R180" s="149"/>
      <c r="S180" s="149"/>
      <c r="T180" s="149"/>
      <c r="U180" s="149"/>
      <c r="V180" s="149"/>
      <c r="W180" s="149"/>
      <c r="X180" s="149"/>
      <c r="Y180" s="149"/>
      <c r="Z180" s="150"/>
      <c r="AA180" s="149"/>
      <c r="AB180" s="149"/>
      <c r="AC180" s="149"/>
      <c r="AD180" s="149"/>
      <c r="AE180" s="149"/>
      <c r="AF180" s="149"/>
      <c r="AG180" s="149"/>
      <c r="AH180" s="149"/>
      <c r="AI180" s="149"/>
      <c r="AJ180" s="151"/>
      <c r="AK180" s="148"/>
      <c r="AL180" s="148"/>
      <c r="AM180" s="148"/>
      <c r="AN180" s="124"/>
      <c r="AO180" s="148"/>
      <c r="AP180" s="124"/>
      <c r="AQ180" s="148"/>
    </row>
  </sheetData>
  <autoFilter ref="$A$1:$AS$164">
    <sortState ref="A1:AS164">
      <sortCondition ref="G1:G164"/>
      <sortCondition ref="E1:E164"/>
    </sortState>
  </autoFilter>
  <dataValidations>
    <dataValidation type="list" allowBlank="1" sqref="G2:G164">
      <formula1>"EQUIPAMENTO,CONSUMO"</formula1>
    </dataValidation>
    <dataValidation type="list" allowBlank="1" sqref="AR85">
      <formula1>"EQUIPAMENTO; CONSUMO"</formula1>
    </dataValidation>
    <dataValidation type="list" allowBlank="1" sqref="J2:J164">
      <formula1>"SIPAC"</formula1>
    </dataValidation>
    <dataValidation type="list" allowBlank="1" sqref="I2:I164">
      <formula1>"SIM,NÃO"</formula1>
    </dataValidation>
  </dataValidations>
  <hyperlinks>
    <hyperlink r:id="rId1" ref="AN2"/>
    <hyperlink r:id="rId2" ref="AP2"/>
    <hyperlink r:id="rId3" ref="AR2"/>
    <hyperlink r:id="rId4" ref="AN3"/>
    <hyperlink r:id="rId5" ref="AP3"/>
    <hyperlink r:id="rId6" ref="AR3"/>
    <hyperlink r:id="rId7" ref="AN4"/>
    <hyperlink r:id="rId8" ref="AP4"/>
    <hyperlink r:id="rId9" ref="AR4"/>
    <hyperlink r:id="rId10" ref="AN5"/>
    <hyperlink r:id="rId11" ref="AN6"/>
    <hyperlink r:id="rId12" ref="AP6"/>
    <hyperlink r:id="rId13" ref="AR6"/>
    <hyperlink r:id="rId14" ref="AN7"/>
    <hyperlink r:id="rId15" ref="AP7"/>
    <hyperlink r:id="rId16" ref="AR7"/>
    <hyperlink r:id="rId17" ref="AN8"/>
    <hyperlink r:id="rId18" ref="AP8"/>
    <hyperlink r:id="rId19" ref="AR8"/>
    <hyperlink r:id="rId20" ref="AN9"/>
    <hyperlink r:id="rId21" ref="AP9"/>
    <hyperlink r:id="rId22" ref="AR9"/>
    <hyperlink r:id="rId23" ref="AN11"/>
    <hyperlink r:id="rId24" ref="AP11"/>
    <hyperlink r:id="rId25" ref="AR11"/>
    <hyperlink r:id="rId26" ref="AN12"/>
    <hyperlink r:id="rId27" ref="AP12"/>
    <hyperlink r:id="rId28" ref="AR12"/>
    <hyperlink r:id="rId29" ref="AN13"/>
    <hyperlink r:id="rId30" ref="AP13"/>
    <hyperlink r:id="rId31" ref="AR13"/>
    <hyperlink r:id="rId32" ref="AN14"/>
    <hyperlink r:id="rId33" ref="AP14"/>
    <hyperlink r:id="rId34" ref="AR14"/>
    <hyperlink r:id="rId35" ref="AN15"/>
    <hyperlink r:id="rId36" ref="AP15"/>
    <hyperlink r:id="rId37" ref="AR15"/>
    <hyperlink r:id="rId38" ref="AN17"/>
    <hyperlink r:id="rId39" ref="AP17"/>
    <hyperlink r:id="rId40" ref="AR17"/>
    <hyperlink r:id="rId41" ref="AN21"/>
    <hyperlink r:id="rId42" ref="AP21"/>
    <hyperlink r:id="rId43" ref="AN22"/>
    <hyperlink r:id="rId44" ref="AP22"/>
    <hyperlink r:id="rId45" ref="AN23"/>
    <hyperlink r:id="rId46" ref="AP23"/>
    <hyperlink r:id="rId47" ref="AR23"/>
    <hyperlink r:id="rId48" ref="AN24"/>
    <hyperlink r:id="rId49" ref="AP24"/>
    <hyperlink r:id="rId50" ref="AR24"/>
    <hyperlink r:id="rId51" ref="AN25"/>
    <hyperlink r:id="rId52" ref="AP25"/>
    <hyperlink r:id="rId53" ref="AR25"/>
    <hyperlink r:id="rId54" ref="AN31"/>
    <hyperlink r:id="rId55" ref="AP31"/>
    <hyperlink r:id="rId56" ref="AR31"/>
    <hyperlink r:id="rId57" ref="AN33"/>
    <hyperlink r:id="rId58" ref="AP33"/>
    <hyperlink r:id="rId59" ref="AR33"/>
    <hyperlink r:id="rId60" ref="AN34"/>
    <hyperlink r:id="rId61" ref="AP34"/>
    <hyperlink r:id="rId62" ref="AR34"/>
    <hyperlink r:id="rId63" ref="AN35"/>
    <hyperlink r:id="rId64" ref="AP35"/>
    <hyperlink r:id="rId65" ref="AR35"/>
    <hyperlink r:id="rId66" ref="AN36"/>
    <hyperlink r:id="rId67" ref="AP36"/>
    <hyperlink r:id="rId68" ref="AR36"/>
    <hyperlink r:id="rId69" ref="AN37"/>
    <hyperlink r:id="rId70" ref="AP37"/>
    <hyperlink r:id="rId71" ref="AR37"/>
    <hyperlink r:id="rId72" ref="AN38"/>
    <hyperlink r:id="rId73" ref="AP38"/>
    <hyperlink r:id="rId74" ref="AR38"/>
    <hyperlink r:id="rId75" ref="AN43"/>
    <hyperlink r:id="rId76" ref="AP43"/>
    <hyperlink r:id="rId77" ref="AR43"/>
    <hyperlink r:id="rId78" ref="AN44"/>
    <hyperlink r:id="rId79" ref="AP44"/>
    <hyperlink r:id="rId80" ref="AR44"/>
    <hyperlink r:id="rId81" ref="AN45"/>
    <hyperlink r:id="rId82" ref="AP45"/>
    <hyperlink r:id="rId83" ref="AR45"/>
    <hyperlink r:id="rId84" ref="AN46"/>
    <hyperlink r:id="rId85" ref="AP46"/>
    <hyperlink r:id="rId86" ref="AR46"/>
    <hyperlink r:id="rId87" ref="AN47"/>
    <hyperlink r:id="rId88" ref="AP47"/>
    <hyperlink r:id="rId89" ref="AR47"/>
    <hyperlink r:id="rId90" ref="AN48"/>
    <hyperlink r:id="rId91" ref="AP48"/>
    <hyperlink r:id="rId92" ref="AR48"/>
    <hyperlink r:id="rId93" ref="AN49"/>
    <hyperlink r:id="rId94" ref="AP49"/>
    <hyperlink r:id="rId95" ref="AR49"/>
    <hyperlink r:id="rId96" ref="AN50"/>
    <hyperlink r:id="rId97" ref="AP50"/>
    <hyperlink r:id="rId98" ref="AR50"/>
    <hyperlink r:id="rId99" ref="AN51"/>
    <hyperlink r:id="rId100" ref="AP51"/>
    <hyperlink r:id="rId101" ref="AN52"/>
    <hyperlink r:id="rId102" ref="AP52"/>
    <hyperlink r:id="rId103" ref="AR52"/>
    <hyperlink r:id="rId104" ref="AN53"/>
    <hyperlink r:id="rId105" location=":~:text=FORMICIDA%20MIREX%2DS%20SD%20500G%20por%20R%2410%2C22" ref="AP53"/>
    <hyperlink r:id="rId106" ref="AN54"/>
    <hyperlink r:id="rId107" ref="AP54"/>
    <hyperlink r:id="rId108" ref="AR54"/>
    <hyperlink r:id="rId109" ref="AN55"/>
    <hyperlink r:id="rId110" ref="AP55"/>
    <hyperlink r:id="rId111" ref="AN56"/>
    <hyperlink r:id="rId112" ref="AP56"/>
    <hyperlink r:id="rId113" ref="AR56"/>
    <hyperlink r:id="rId114" ref="AN57"/>
    <hyperlink r:id="rId115" ref="AP57"/>
    <hyperlink r:id="rId116" ref="AR57"/>
    <hyperlink r:id="rId117" ref="AN58"/>
    <hyperlink r:id="rId118" ref="AP58"/>
    <hyperlink r:id="rId119" ref="AR58"/>
    <hyperlink r:id="rId120" ref="AN59"/>
    <hyperlink r:id="rId121" ref="AP59"/>
    <hyperlink r:id="rId122" location="gid=1349302648" ref="AR59"/>
    <hyperlink r:id="rId123" ref="AN60"/>
    <hyperlink r:id="rId124" ref="AP60"/>
    <hyperlink r:id="rId125" ref="AR60"/>
    <hyperlink r:id="rId126" ref="AN61"/>
    <hyperlink r:id="rId127" ref="AP61"/>
    <hyperlink r:id="rId128" ref="AR61"/>
    <hyperlink r:id="rId129" ref="AN63"/>
    <hyperlink r:id="rId130" ref="AP63"/>
    <hyperlink r:id="rId131" location="info-section" ref="AR63"/>
    <hyperlink r:id="rId132" ref="AN64"/>
    <hyperlink r:id="rId133" ref="AP64"/>
    <hyperlink r:id="rId134" ref="AR64"/>
    <hyperlink r:id="rId135" ref="AN65"/>
    <hyperlink r:id="rId136" ref="AP65"/>
    <hyperlink r:id="rId137" ref="AR65"/>
    <hyperlink r:id="rId138" ref="AN66"/>
    <hyperlink r:id="rId139" ref="AP66"/>
    <hyperlink r:id="rId140" ref="AR66"/>
    <hyperlink r:id="rId141" ref="AN67"/>
    <hyperlink r:id="rId142" ref="AP67"/>
    <hyperlink r:id="rId143" ref="AR67"/>
    <hyperlink r:id="rId144" ref="AN68"/>
    <hyperlink r:id="rId145" ref="AN69"/>
    <hyperlink r:id="rId146" ref="AP69"/>
    <hyperlink r:id="rId147" ref="AR69"/>
    <hyperlink r:id="rId148" ref="AN70"/>
    <hyperlink r:id="rId149" ref="AP70"/>
    <hyperlink r:id="rId150" ref="AR70"/>
    <hyperlink r:id="rId151" ref="AN71"/>
    <hyperlink r:id="rId152" ref="AP71"/>
    <hyperlink r:id="rId153" ref="AR71"/>
    <hyperlink r:id="rId154" ref="AN72"/>
    <hyperlink r:id="rId155" ref="AP72"/>
    <hyperlink r:id="rId156" ref="AR72"/>
    <hyperlink r:id="rId157" ref="AN73"/>
    <hyperlink r:id="rId158" ref="AP73"/>
    <hyperlink r:id="rId159" ref="AR73"/>
    <hyperlink r:id="rId160" ref="AN74"/>
    <hyperlink r:id="rId161" ref="AP74"/>
    <hyperlink r:id="rId162" ref="AR74"/>
    <hyperlink r:id="rId163" ref="AN75"/>
    <hyperlink r:id="rId164" ref="AP75"/>
    <hyperlink r:id="rId165" ref="AR75"/>
    <hyperlink r:id="rId166" ref="AN76"/>
    <hyperlink r:id="rId167" ref="AP76"/>
    <hyperlink r:id="rId168" ref="AR76"/>
    <hyperlink r:id="rId169" ref="AN78"/>
    <hyperlink r:id="rId170" ref="AP78"/>
    <hyperlink r:id="rId171" ref="AR78"/>
    <hyperlink r:id="rId172" ref="AN79"/>
    <hyperlink r:id="rId173" ref="AP79"/>
    <hyperlink r:id="rId174" ref="AR79"/>
    <hyperlink r:id="rId175" ref="AN80"/>
    <hyperlink r:id="rId176" ref="AP80"/>
    <hyperlink r:id="rId177" ref="AR80"/>
    <hyperlink r:id="rId178" ref="AN81"/>
    <hyperlink r:id="rId179" ref="AP81"/>
    <hyperlink r:id="rId180" ref="AN82"/>
    <hyperlink r:id="rId181" ref="AP82"/>
    <hyperlink r:id="rId182" ref="AR82"/>
    <hyperlink r:id="rId183" ref="AN83"/>
    <hyperlink r:id="rId184" ref="AP83"/>
    <hyperlink r:id="rId185" ref="AR83"/>
    <hyperlink r:id="rId186" ref="AN84"/>
    <hyperlink r:id="rId187" ref="AP84"/>
    <hyperlink r:id="rId188" ref="AR84"/>
    <hyperlink r:id="rId189" ref="AN85"/>
    <hyperlink r:id="rId190" ref="AP85"/>
    <hyperlink r:id="rId191" ref="AR85"/>
    <hyperlink r:id="rId192" ref="AN86"/>
    <hyperlink r:id="rId193" ref="AP86"/>
    <hyperlink r:id="rId194" ref="AR86"/>
    <hyperlink r:id="rId195" ref="AN87"/>
    <hyperlink r:id="rId196" ref="AP87"/>
    <hyperlink r:id="rId197" ref="AR87"/>
    <hyperlink r:id="rId198" ref="AN88"/>
    <hyperlink r:id="rId199" ref="AP88"/>
    <hyperlink r:id="rId200" ref="AR88"/>
    <hyperlink r:id="rId201" ref="AN89"/>
    <hyperlink r:id="rId202" ref="AP89"/>
    <hyperlink r:id="rId203" ref="AR89"/>
    <hyperlink r:id="rId204" ref="AN90"/>
    <hyperlink r:id="rId205" ref="AP90"/>
    <hyperlink r:id="rId206" ref="AR90"/>
    <hyperlink r:id="rId207" ref="AN91"/>
    <hyperlink r:id="rId208" ref="AP91"/>
    <hyperlink r:id="rId209" ref="AR91"/>
    <hyperlink r:id="rId210" ref="AN92"/>
    <hyperlink r:id="rId211" ref="AP92"/>
    <hyperlink r:id="rId212" ref="AR92"/>
    <hyperlink r:id="rId213" ref="AN93"/>
    <hyperlink r:id="rId214" ref="AP93"/>
    <hyperlink r:id="rId215" ref="AR93"/>
    <hyperlink r:id="rId216" ref="AN94"/>
    <hyperlink r:id="rId217" ref="AP94"/>
    <hyperlink r:id="rId218" ref="AR94"/>
    <hyperlink r:id="rId219" ref="AN95"/>
    <hyperlink r:id="rId220" ref="AP95"/>
    <hyperlink r:id="rId221" ref="AR95"/>
    <hyperlink r:id="rId222" ref="AN96"/>
    <hyperlink r:id="rId223" ref="AP96"/>
    <hyperlink r:id="rId224" ref="AR96"/>
    <hyperlink r:id="rId225" ref="AN100"/>
    <hyperlink r:id="rId226" ref="AP100"/>
    <hyperlink r:id="rId227" ref="AR100"/>
    <hyperlink r:id="rId228" ref="AN101"/>
    <hyperlink r:id="rId229" ref="AP101"/>
    <hyperlink r:id="rId230" ref="AR101"/>
    <hyperlink r:id="rId231" ref="AN102"/>
    <hyperlink r:id="rId232" ref="AP102"/>
    <hyperlink r:id="rId233" ref="AR102"/>
    <hyperlink r:id="rId234" ref="AP103"/>
    <hyperlink r:id="rId235" ref="AR103"/>
    <hyperlink r:id="rId236" ref="AP104"/>
    <hyperlink r:id="rId237" ref="AR104"/>
    <hyperlink r:id="rId238" ref="AN105"/>
    <hyperlink r:id="rId239" ref="AP105"/>
    <hyperlink r:id="rId240" ref="AR105"/>
    <hyperlink r:id="rId241" ref="AN106"/>
    <hyperlink r:id="rId242" ref="AP106"/>
    <hyperlink r:id="rId243" ref="AR106"/>
    <hyperlink r:id="rId244" ref="AN107"/>
    <hyperlink r:id="rId245" ref="AP107"/>
    <hyperlink r:id="rId246" ref="AR107"/>
    <hyperlink r:id="rId247" ref="AN111"/>
    <hyperlink r:id="rId248" ref="AP111"/>
    <hyperlink r:id="rId249" ref="AR111"/>
    <hyperlink r:id="rId250" ref="AN113"/>
    <hyperlink r:id="rId251" ref="AP113"/>
    <hyperlink r:id="rId252" ref="AN114"/>
    <hyperlink r:id="rId253" ref="AP114"/>
    <hyperlink r:id="rId254" ref="AR114"/>
    <hyperlink r:id="rId255" ref="AN115"/>
    <hyperlink r:id="rId256" ref="AP115"/>
    <hyperlink r:id="rId257" ref="AR115"/>
    <hyperlink r:id="rId258" ref="AN116"/>
    <hyperlink r:id="rId259" ref="AP116"/>
    <hyperlink r:id="rId260" ref="AR116"/>
    <hyperlink r:id="rId261" ref="AN117"/>
    <hyperlink r:id="rId262" ref="AP117"/>
    <hyperlink r:id="rId263" ref="AR117"/>
    <hyperlink r:id="rId264" ref="AN118"/>
    <hyperlink r:id="rId265" ref="AP118"/>
    <hyperlink r:id="rId266" ref="AR118"/>
    <hyperlink r:id="rId267" ref="AN119"/>
    <hyperlink r:id="rId268" ref="AP119"/>
    <hyperlink r:id="rId269" ref="AR119"/>
    <hyperlink r:id="rId270" ref="AN120"/>
    <hyperlink r:id="rId271" ref="AP120"/>
    <hyperlink r:id="rId272" ref="AR120"/>
    <hyperlink r:id="rId273" ref="AN122"/>
    <hyperlink r:id="rId274" ref="AP122"/>
    <hyperlink r:id="rId275" ref="AR122"/>
    <hyperlink r:id="rId276" ref="AN123"/>
    <hyperlink r:id="rId277" ref="AN124"/>
    <hyperlink r:id="rId278" ref="AP124"/>
    <hyperlink r:id="rId279" ref="AR124"/>
    <hyperlink r:id="rId280" ref="AN126"/>
    <hyperlink r:id="rId281" ref="AP126"/>
    <hyperlink r:id="rId282" ref="AR126"/>
    <hyperlink r:id="rId283" ref="AN127"/>
    <hyperlink r:id="rId284" ref="AP127"/>
    <hyperlink r:id="rId285" ref="AR127"/>
    <hyperlink r:id="rId286" ref="AN128"/>
    <hyperlink r:id="rId287" ref="AP128"/>
    <hyperlink r:id="rId288" ref="AR128"/>
    <hyperlink r:id="rId289" ref="AN129"/>
    <hyperlink r:id="rId290" ref="AP129"/>
    <hyperlink r:id="rId291" ref="AR129"/>
    <hyperlink r:id="rId292" ref="AN130"/>
    <hyperlink r:id="rId293" ref="AP130"/>
    <hyperlink r:id="rId294" ref="AR130"/>
    <hyperlink r:id="rId295" ref="AN131"/>
    <hyperlink r:id="rId296" ref="AP131"/>
    <hyperlink r:id="rId297" ref="AR131"/>
    <hyperlink r:id="rId298" ref="AN132"/>
    <hyperlink r:id="rId299" ref="AP132"/>
    <hyperlink r:id="rId300" ref="AR132"/>
    <hyperlink r:id="rId301" ref="AN133"/>
    <hyperlink r:id="rId302" ref="AP133"/>
    <hyperlink r:id="rId303" ref="AR133"/>
    <hyperlink r:id="rId304" ref="AN134"/>
    <hyperlink r:id="rId305" ref="AP134"/>
    <hyperlink r:id="rId306" ref="AR134"/>
    <hyperlink r:id="rId307" ref="AN135"/>
    <hyperlink r:id="rId308" ref="AP135"/>
    <hyperlink r:id="rId309" ref="AR135"/>
    <hyperlink r:id="rId310" ref="AN137"/>
    <hyperlink r:id="rId311" ref="AP137"/>
    <hyperlink r:id="rId312" ref="AR137"/>
    <hyperlink r:id="rId313" ref="AN138"/>
    <hyperlink r:id="rId314" ref="AP138"/>
    <hyperlink r:id="rId315" ref="AR138"/>
    <hyperlink r:id="rId316" ref="AN139"/>
    <hyperlink r:id="rId317" ref="AP139"/>
    <hyperlink r:id="rId318" ref="AR139"/>
    <hyperlink r:id="rId319" ref="AN140"/>
    <hyperlink r:id="rId320" ref="AP140"/>
    <hyperlink r:id="rId321" ref="AR140"/>
    <hyperlink r:id="rId322" ref="AN141"/>
    <hyperlink r:id="rId323" ref="AP141"/>
    <hyperlink r:id="rId324" ref="AR141"/>
    <hyperlink r:id="rId325" ref="AN144"/>
    <hyperlink r:id="rId326" ref="AP144"/>
    <hyperlink r:id="rId327" ref="AR144"/>
    <hyperlink r:id="rId328" ref="AN146"/>
    <hyperlink r:id="rId329" ref="AP146"/>
    <hyperlink r:id="rId330" ref="AR146"/>
    <hyperlink r:id="rId331" ref="AN147"/>
    <hyperlink r:id="rId332" ref="AP147"/>
    <hyperlink r:id="rId333" ref="AR147"/>
    <hyperlink r:id="rId334" ref="AN148"/>
    <hyperlink r:id="rId335" ref="AP148"/>
    <hyperlink r:id="rId336" ref="AR148"/>
    <hyperlink r:id="rId337" ref="AN149"/>
    <hyperlink r:id="rId338" ref="AP149"/>
    <hyperlink r:id="rId339" ref="AR149"/>
    <hyperlink r:id="rId340" ref="AN150"/>
    <hyperlink r:id="rId341" ref="AP150"/>
    <hyperlink r:id="rId342" ref="AR150"/>
    <hyperlink r:id="rId343" ref="AN151"/>
    <hyperlink r:id="rId344" ref="AP151"/>
    <hyperlink r:id="rId345" ref="AR151"/>
    <hyperlink r:id="rId346" ref="AN152"/>
    <hyperlink r:id="rId347" ref="AP152"/>
    <hyperlink r:id="rId348" ref="AN154"/>
    <hyperlink r:id="rId349" ref="AP154"/>
    <hyperlink r:id="rId350" ref="AR154"/>
    <hyperlink r:id="rId351" ref="AN156"/>
    <hyperlink r:id="rId352" ref="AP156"/>
    <hyperlink r:id="rId353" ref="AR156"/>
    <hyperlink r:id="rId354" ref="AN157"/>
    <hyperlink r:id="rId355" ref="AP157"/>
    <hyperlink r:id="rId356" ref="AR157"/>
    <hyperlink r:id="rId357" ref="AN158"/>
    <hyperlink r:id="rId358" ref="AP158"/>
    <hyperlink r:id="rId359" ref="AR158"/>
    <hyperlink r:id="rId360" ref="AN160"/>
    <hyperlink r:id="rId361" ref="AP160"/>
    <hyperlink r:id="rId362" ref="AR160"/>
    <hyperlink r:id="rId363" ref="AN161"/>
    <hyperlink r:id="rId364" ref="AP161"/>
    <hyperlink r:id="rId365" ref="AR161"/>
    <hyperlink r:id="rId366" ref="AN162"/>
    <hyperlink r:id="rId367" ref="AP162"/>
    <hyperlink r:id="rId368" ref="AR162"/>
    <hyperlink r:id="rId369" ref="AN164"/>
    <hyperlink r:id="rId370" ref="AP164"/>
    <hyperlink r:id="rId371" ref="AR164"/>
  </hyperlinks>
  <drawing r:id="rId372"/>
</worksheet>
</file>